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125" windowHeight="12540" tabRatio="707" firstSheet="1" activeTab="1"/>
  </bookViews>
  <sheets>
    <sheet name="附件2" sheetId="5" state="hidden" r:id="rId1"/>
    <sheet name="县汇总表" sheetId="9" r:id="rId2"/>
    <sheet name="Sheet1" sheetId="15" r:id="rId3"/>
  </sheets>
  <definedNames>
    <definedName name="_xlnm._FilterDatabase" localSheetId="1" hidden="1">县汇总表!$A$7:$U$182</definedName>
    <definedName name="_xlnm.Print_Titles" localSheetId="1">县汇总表!$2:$7</definedName>
    <definedName name="养殖业_畜">#REF!</definedName>
    <definedName name="养殖业_禽">#REF!</definedName>
    <definedName name="种植业">#REF!</definedName>
  </definedNames>
  <calcPr calcId="124519"/>
</workbook>
</file>

<file path=xl/calcChain.xml><?xml version="1.0" encoding="utf-8"?>
<calcChain xmlns="http://schemas.openxmlformats.org/spreadsheetml/2006/main">
  <c r="L23" i="15"/>
  <c r="P139" i="9"/>
  <c r="O139"/>
  <c r="N139"/>
  <c r="M139"/>
  <c r="L139"/>
  <c r="K139"/>
  <c r="J139"/>
  <c r="I139"/>
  <c r="P138"/>
  <c r="O138"/>
  <c r="N138"/>
  <c r="M138"/>
  <c r="L138"/>
  <c r="K138"/>
  <c r="J138"/>
  <c r="I138"/>
  <c r="I123"/>
  <c r="P121"/>
  <c r="O121"/>
  <c r="N121"/>
  <c r="M121"/>
  <c r="L121"/>
  <c r="K121"/>
  <c r="J121"/>
  <c r="I121"/>
  <c r="P109"/>
  <c r="O109"/>
  <c r="N109"/>
  <c r="M109"/>
  <c r="L109"/>
  <c r="K109"/>
  <c r="J109"/>
  <c r="I109"/>
  <c r="H105"/>
  <c r="K102"/>
  <c r="I97"/>
  <c r="I96"/>
  <c r="I95"/>
  <c r="I93"/>
  <c r="P75"/>
  <c r="O75"/>
  <c r="N75"/>
  <c r="M75"/>
  <c r="L75"/>
  <c r="K75"/>
  <c r="J75"/>
  <c r="I75"/>
  <c r="J74"/>
  <c r="I74"/>
  <c r="J73"/>
  <c r="I73"/>
  <c r="J72"/>
  <c r="I72"/>
  <c r="J71"/>
  <c r="I71"/>
  <c r="J70"/>
  <c r="I70"/>
  <c r="J69"/>
  <c r="I69"/>
  <c r="J68"/>
  <c r="I68"/>
  <c r="J67"/>
  <c r="I67"/>
  <c r="J66"/>
  <c r="I66"/>
  <c r="J65"/>
  <c r="I65"/>
  <c r="J64"/>
  <c r="I64"/>
  <c r="J63"/>
  <c r="I63"/>
  <c r="J62"/>
  <c r="I62"/>
  <c r="J61"/>
  <c r="I61"/>
  <c r="J60"/>
  <c r="I60"/>
  <c r="Q52"/>
  <c r="P52"/>
  <c r="O52"/>
  <c r="N52"/>
  <c r="M52"/>
  <c r="L52"/>
  <c r="K52"/>
  <c r="J52"/>
  <c r="I52"/>
  <c r="I38"/>
  <c r="I37"/>
  <c r="I36"/>
  <c r="Q28"/>
  <c r="P28"/>
  <c r="O28"/>
  <c r="N28"/>
  <c r="M28"/>
  <c r="L28"/>
  <c r="K28"/>
  <c r="J28"/>
  <c r="I28"/>
  <c r="I23"/>
  <c r="Q22"/>
  <c r="P22"/>
  <c r="O22"/>
  <c r="N22"/>
  <c r="M22"/>
  <c r="L22"/>
  <c r="K22"/>
  <c r="J22"/>
  <c r="I22"/>
  <c r="I13"/>
  <c r="I12"/>
  <c r="I11"/>
  <c r="I10"/>
  <c r="I9"/>
  <c r="I8"/>
  <c r="G9" i="5"/>
  <c r="F9"/>
  <c r="E9"/>
  <c r="G8"/>
  <c r="F8"/>
  <c r="E8"/>
</calcChain>
</file>

<file path=xl/sharedStrings.xml><?xml version="1.0" encoding="utf-8"?>
<sst xmlns="http://schemas.openxmlformats.org/spreadsheetml/2006/main" count="1443" uniqueCount="643">
  <si>
    <t>附件2</t>
  </si>
  <si>
    <t>剑阁县2018-2020年脱贫攻坚项目库到户到人规划表</t>
  </si>
  <si>
    <t>填报单位：       乡镇    村</t>
  </si>
  <si>
    <t>组别</t>
  </si>
  <si>
    <t>户主姓名</t>
  </si>
  <si>
    <t>脱贫年度</t>
  </si>
  <si>
    <t>家庭人口数</t>
  </si>
  <si>
    <t>规划总投资</t>
  </si>
  <si>
    <t>种植业</t>
  </si>
  <si>
    <t>养殖业</t>
  </si>
  <si>
    <t>庭院经济</t>
  </si>
  <si>
    <t>安全住房</t>
  </si>
  <si>
    <t>教育保障</t>
  </si>
  <si>
    <t>基本医疗</t>
  </si>
  <si>
    <t>政策兜底</t>
  </si>
  <si>
    <t>安全饮水</t>
  </si>
  <si>
    <t>广播电视</t>
  </si>
  <si>
    <t>能力提升</t>
  </si>
  <si>
    <t>备注</t>
  </si>
  <si>
    <t>规划投资</t>
  </si>
  <si>
    <t>项目内容</t>
  </si>
  <si>
    <t>实施年度</t>
  </si>
  <si>
    <t>投入金额</t>
  </si>
  <si>
    <t>学前及小学教育（人）</t>
  </si>
  <si>
    <t>初中教育（人）</t>
  </si>
  <si>
    <t>普通高中（人）</t>
  </si>
  <si>
    <t>职高（人）</t>
  </si>
  <si>
    <t>大专及本科（人）</t>
  </si>
  <si>
    <t>参加城乡医保（人）</t>
  </si>
  <si>
    <t>低保（人）</t>
  </si>
  <si>
    <t>分散供水（人)</t>
  </si>
  <si>
    <t>技术培训 (人)</t>
  </si>
  <si>
    <t>技能培训（人）</t>
  </si>
  <si>
    <t>小计</t>
  </si>
  <si>
    <t>国家投入</t>
  </si>
  <si>
    <t>其他投入</t>
  </si>
  <si>
    <t>项目名称</t>
  </si>
  <si>
    <t>规模   （亩）</t>
  </si>
  <si>
    <t>2018年</t>
  </si>
  <si>
    <t>2019年</t>
  </si>
  <si>
    <t>2020年</t>
  </si>
  <si>
    <t>规模    （头、只）</t>
  </si>
  <si>
    <t>圈舍（鸡、猪舍）</t>
  </si>
  <si>
    <t>C级危房改造主体加固（户）</t>
  </si>
  <si>
    <t>D级危房改造新建或主体加固（户</t>
  </si>
  <si>
    <t>改厨(户）</t>
  </si>
  <si>
    <t>改厕(户）</t>
  </si>
  <si>
    <t>改卧室(户）</t>
  </si>
  <si>
    <t>改水（户）</t>
  </si>
  <si>
    <t>集中安置点（户）</t>
  </si>
  <si>
    <t>分散安置（户）</t>
  </si>
  <si>
    <t>其它安置（户）</t>
  </si>
  <si>
    <t>广播电视网络（户）</t>
  </si>
  <si>
    <t>合计</t>
  </si>
  <si>
    <t>张三</t>
  </si>
  <si>
    <t>核桃</t>
  </si>
  <si>
    <t>生猪</t>
  </si>
  <si>
    <t>土鸡</t>
  </si>
  <si>
    <t>藤椒</t>
  </si>
  <si>
    <t>说明：产业发展中一品种一行，分别填写。广播电视只规划到户广播信号，不含电视。</t>
  </si>
  <si>
    <t>附件1.</t>
  </si>
  <si>
    <t>米易县2023年巩固拓展脱贫攻坚成果和乡村振兴项目入库清单</t>
  </si>
  <si>
    <t>序号</t>
  </si>
  <si>
    <t>分类</t>
  </si>
  <si>
    <t>项目类别/名称</t>
  </si>
  <si>
    <t>实施地点</t>
  </si>
  <si>
    <t>项目建设内容</t>
  </si>
  <si>
    <t>项目建设周期</t>
  </si>
  <si>
    <t>单位及建设规模</t>
  </si>
  <si>
    <t>规划总投资(万元)</t>
  </si>
  <si>
    <t xml:space="preserve">受益对象 </t>
  </si>
  <si>
    <t>绩效信息</t>
  </si>
  <si>
    <t>项目行业技术主管部门</t>
  </si>
  <si>
    <t>乡镇</t>
  </si>
  <si>
    <t>资金争取方向</t>
  </si>
  <si>
    <t>单位</t>
  </si>
  <si>
    <t>规模</t>
  </si>
  <si>
    <t>财政投入</t>
  </si>
  <si>
    <t>建立联农带农机制（是否）</t>
  </si>
  <si>
    <t>2023年</t>
  </si>
  <si>
    <t>脱贫户人均增收(元)</t>
  </si>
  <si>
    <t>受益总户数(户)</t>
  </si>
  <si>
    <t>受益总人口(人)</t>
  </si>
  <si>
    <t>其中</t>
  </si>
  <si>
    <t>脱贫户(户)</t>
  </si>
  <si>
    <t>脱贫人口(人)</t>
  </si>
  <si>
    <t>1—1</t>
  </si>
  <si>
    <t>落实“四不摘”需持续执行政策项目</t>
  </si>
  <si>
    <t>脱贫户产业小额贷款贴息</t>
  </si>
  <si>
    <t>全县</t>
  </si>
  <si>
    <t>2023年1-12月</t>
  </si>
  <si>
    <t>项</t>
  </si>
  <si>
    <t>是</t>
  </si>
  <si>
    <t>县乡村振兴局</t>
  </si>
  <si>
    <t>巩固任务</t>
  </si>
  <si>
    <t>1—2</t>
  </si>
  <si>
    <t>贫困户住房贷款还本还息</t>
  </si>
  <si>
    <t>1—3</t>
  </si>
  <si>
    <t>“雨露计划”职业教育补助</t>
  </si>
  <si>
    <t>对具有正式学籍的中职、高职在读脱贫户（含监测户）学生进行助学补助（1500元/人/学期），以支持脱贫户（含监测户）学生顺利完成职业教育学习，顺利毕业。</t>
  </si>
  <si>
    <t>人</t>
  </si>
  <si>
    <t>1—4</t>
  </si>
  <si>
    <t>户</t>
  </si>
  <si>
    <t>1—5</t>
  </si>
  <si>
    <t>项目管理费</t>
  </si>
  <si>
    <t>用于列支2021年衔接资金项目设计、监理、审计等项目管理支出。</t>
  </si>
  <si>
    <t>1—6</t>
  </si>
  <si>
    <t>2023年监测户春节送温暖</t>
  </si>
  <si>
    <t>2023年春节送温暖（监测户）</t>
  </si>
  <si>
    <t>1—7</t>
  </si>
  <si>
    <t>原建档立卡贫困人员参加城乡居民养老保险个人缴费政府代缴项目</t>
  </si>
  <si>
    <t>为9800人原建档立卡贫困人员代缴城乡居民养老保险个人缴费，巩固拓展社会保险脱贫攻坚成果，助力乡村振兴。</t>
  </si>
  <si>
    <t xml:space="preserve">人 </t>
  </si>
  <si>
    <t>米易县人力资源和社会保障局</t>
  </si>
  <si>
    <t>1—8</t>
  </si>
  <si>
    <t>脱贫人口（含监测人口）公益性岗位补贴项目</t>
  </si>
  <si>
    <t>公益性岗位补贴</t>
  </si>
  <si>
    <t>1—9</t>
  </si>
  <si>
    <t>接受医疗救助（卫生扶贫救助基金）</t>
  </si>
  <si>
    <t>米易县</t>
  </si>
  <si>
    <t>解决已脱贫人口在享受现有医疗帮扶政策基础上仍然存在与看病就医直接相关的特殊困难。</t>
  </si>
  <si>
    <t>县卫生健康局</t>
  </si>
  <si>
    <t>1—10</t>
  </si>
  <si>
    <t>脱贫户和监测户缴纳医保（县级配套）项目</t>
  </si>
  <si>
    <t>资助脱贫户和监测户缴纳医保</t>
  </si>
  <si>
    <t>县医疗保障局</t>
  </si>
  <si>
    <t>1—11</t>
  </si>
  <si>
    <t>建档立卡学生资助资金</t>
  </si>
  <si>
    <t>学校</t>
  </si>
  <si>
    <t>对原建档立卡贫困家庭在园幼儿据实免除保教费、普通高中学生免除杂费和教科书费、中职学生进行生活费补助、全日制本专科学生给予学费和生活费补助。</t>
  </si>
  <si>
    <t>县教体局</t>
  </si>
  <si>
    <t>1—12</t>
  </si>
  <si>
    <t>广播电视村村通工程向户户通工程升级后运行维护</t>
  </si>
  <si>
    <t>相关乡镇</t>
  </si>
  <si>
    <t>聚焦人民听好广播看好电视问题，以均等化享有为基础，建立健全广播电视公共服务长效机制，保障人民群众基本试听权益，全面做好米易1572个电视户户通工程点、11个乡镇广播站、73个村级广播室、覆盖城乡的1个县级应急广播平台，7个乡级应急广播平台，65个村级应急广播平台；4座调频广播发射站，900余个广播终端的运行维护工作。</t>
  </si>
  <si>
    <t>全县11个乡镇</t>
  </si>
  <si>
    <t>米易县文化广播电视和旅游局</t>
  </si>
  <si>
    <t>1—13</t>
  </si>
  <si>
    <t>教育扶贫救助基金</t>
  </si>
  <si>
    <t>乡镇、学校</t>
  </si>
  <si>
    <t>对享受现有教育保障制度和助学帮扶政策基础上仍然存在特殊困难的原建档立卡贫困家庭在读学生进行帮扶资助。</t>
  </si>
  <si>
    <t>2023年1月至12月</t>
  </si>
  <si>
    <t>1—14</t>
  </si>
  <si>
    <t>2014-2015年已脱贫户住房安全巩固提升工作贷款本息资金</t>
  </si>
  <si>
    <t>完成2014-2015年已脱贫户住房质量巩固提升工作，补助资金不足部分由贫困户贷款，县政府还本付息。</t>
  </si>
  <si>
    <t>县住建局</t>
  </si>
  <si>
    <t>2—1</t>
  </si>
  <si>
    <t>重点帮扶村扶持项目</t>
  </si>
  <si>
    <t>得石镇坊田村一组高家湾梁子至保管室（马国友家）道路硬化项目</t>
  </si>
  <si>
    <t>得石镇坊田村一组</t>
  </si>
  <si>
    <t>新建高家湾梁子至保管室（马国友家）硬化道路1.6公里，砼路面宽3.5米，厚0.2米，并配套设置排水沟、挡墙、护栏等设施。</t>
  </si>
  <si>
    <t>公里</t>
  </si>
  <si>
    <t>县农业农村局</t>
  </si>
  <si>
    <t>得石镇</t>
  </si>
  <si>
    <t>2—2</t>
  </si>
  <si>
    <t>撒莲镇金花塘彝族村4组道路硬化项目</t>
  </si>
  <si>
    <t>金花塘彝族村</t>
  </si>
  <si>
    <t>道路硬化1.7千米，3.5米宽，配套沟渠等。</t>
  </si>
  <si>
    <t>3个月</t>
  </si>
  <si>
    <t>县民宗局</t>
  </si>
  <si>
    <t>撒莲镇</t>
  </si>
  <si>
    <t>少数民族发展</t>
  </si>
  <si>
    <t>2—3</t>
  </si>
  <si>
    <t>新山傈僳族乡新山村1组至中山村7组产业道路硬化项目</t>
  </si>
  <si>
    <t>新山傈僳族乡中山村7组</t>
  </si>
  <si>
    <t>硬化道路共计2.1公里，砼路面宽3.5米，厚0.2米，设置边沟、堡坎、错车道等。</t>
  </si>
  <si>
    <t>6个月</t>
  </si>
  <si>
    <t>新山傈僳族乡</t>
  </si>
  <si>
    <t>2—4</t>
  </si>
  <si>
    <t>麻陇彝族乡黄草坪村晚熟芒果管网（滴管）建设项目</t>
  </si>
  <si>
    <t>黄草坪村</t>
  </si>
  <si>
    <t>完善黄草坪村2、3、4、5组2800亩晚熟芒果管网（滴管）</t>
  </si>
  <si>
    <t>亩</t>
  </si>
  <si>
    <t>麻陇彝族乡</t>
  </si>
  <si>
    <t>2—5</t>
  </si>
  <si>
    <t>湾丘乡黄龙村龙洞至竹山保产业道路硬化项目</t>
  </si>
  <si>
    <t>黄龙村</t>
  </si>
  <si>
    <t>硬化产业道路2.3公里混凝土路面，宽3.5米，厚0.2米，配套挡墙、排水沟。</t>
  </si>
  <si>
    <t>湾丘乡</t>
  </si>
  <si>
    <t>3—1</t>
  </si>
  <si>
    <t>脱贫村巩固提升项目</t>
  </si>
  <si>
    <t>草场镇仙山村7组产业道路硬化项目</t>
  </si>
  <si>
    <t>草场镇仙山村1组</t>
  </si>
  <si>
    <t>道路硬化长1.3公里、宽3.5米、厚0.2米，有排水、挡墙、错车道、交通安全设施等</t>
  </si>
  <si>
    <t>草场镇</t>
  </si>
  <si>
    <t>3—2</t>
  </si>
  <si>
    <t>草场镇仙山村1、2组产业道路硬化项目</t>
  </si>
  <si>
    <t>草场镇仙山村1、2组</t>
  </si>
  <si>
    <t>道路硬化长2.6公里、宽3.5米、厚0.2米，有排水、挡墙、错车道、交通安全设施等</t>
  </si>
  <si>
    <t>3—3</t>
  </si>
  <si>
    <t>草场镇碗厂村枇杷园4、5组产业道路硬化项目</t>
  </si>
  <si>
    <t>草场镇碗厂村4、5组</t>
  </si>
  <si>
    <t>道路硬化长2.4公里、宽3.5米、厚0.2米，有排水、挡墙、错车道、交通安全设施等</t>
  </si>
  <si>
    <t>3—4</t>
  </si>
  <si>
    <t>白马镇棕树湾村8组道路硬化项目</t>
  </si>
  <si>
    <t>白马镇棕树湾村</t>
  </si>
  <si>
    <t>道路硬化3公里，宽3.5米，厚0.2米，并配套设置排水沟、挡墙、护栏等设施。</t>
  </si>
  <si>
    <t>白马镇</t>
  </si>
  <si>
    <t>3—5</t>
  </si>
  <si>
    <t>白马镇黄草村4社产业道路硬化项目</t>
  </si>
  <si>
    <t>白马镇黄草村</t>
  </si>
  <si>
    <t>新建道路3.5米宽，厚0.20米，并配套设置排水沟、挡墙、护栏等设施。</t>
  </si>
  <si>
    <t>3—6</t>
  </si>
  <si>
    <t>新山傈僳族乡新山村3、4、5、6、7、8组蓄水池建设项目</t>
  </si>
  <si>
    <t>新山傈僳族乡新山村3、4、5、6、7、8组</t>
  </si>
  <si>
    <t>新建200m³/口蓄水池8口（按照200元/m³标准补助）</t>
  </si>
  <si>
    <t>9个月</t>
  </si>
  <si>
    <t>200m³/口</t>
  </si>
  <si>
    <t>3—7</t>
  </si>
  <si>
    <t>湾丘乡黄龙村十五亩地到兴达石场1公里产业道路硬化</t>
  </si>
  <si>
    <t>湾丘乡黄龙村</t>
  </si>
  <si>
    <t>建设1公里混凝土路面，宽3.5米，厚0.2米，配套挡墙、排水沟。</t>
  </si>
  <si>
    <t>农业农村局</t>
  </si>
  <si>
    <t>3—8</t>
  </si>
  <si>
    <t>得石镇黑谷田彝族村四社垭口田采摘道路打造项目</t>
  </si>
  <si>
    <t>得石镇黑谷田村四组</t>
  </si>
  <si>
    <t>改建采摘道路380米（含修建挡墙），路面不少于2米宽，20平米观光亭1个</t>
  </si>
  <si>
    <t>3—9</t>
  </si>
  <si>
    <t>得石镇马鹿寨彝族村沙坝湾生产用水管道建设工程</t>
  </si>
  <si>
    <t>得石镇马鹿寨彝族村一组</t>
  </si>
  <si>
    <t>新建DN100热镀管1km，DN80热镀管2km，DN40热镀管9km，DN25热镀管5km，建设100m³蓄水池1个</t>
  </si>
  <si>
    <t>3—10</t>
  </si>
  <si>
    <t>得石镇草坝一社李指儿坪产业道路提升硬化项目</t>
  </si>
  <si>
    <t>得石镇草坝村一组</t>
  </si>
  <si>
    <t>新建十九回头至李指儿坪硬化公路0.7公里，砼路面宽3.5米，厚0.2米，并配套设置排水沟、挡墙、护栏等设施。</t>
  </si>
  <si>
    <t>3—11</t>
  </si>
  <si>
    <t>麻陇彝族乡庄房村1组坟山芒果产业路硬化项目</t>
  </si>
  <si>
    <t>庄房村1组</t>
  </si>
  <si>
    <t>庄房村1组芒果产业路硬化1公里、宽3.5米、厚0.2米。</t>
  </si>
  <si>
    <t>3—12</t>
  </si>
  <si>
    <t>麻陇彝族乡马井村3组烤烟基地产业道路硬化项目</t>
  </si>
  <si>
    <t>马井村</t>
  </si>
  <si>
    <t>硬化产业路2.8公里，宽3.5米，厚0.2米。</t>
  </si>
  <si>
    <t>3—13</t>
  </si>
  <si>
    <t>攀莲镇观音村10社道路硬化工程</t>
  </si>
  <si>
    <t>攀莲镇观音杜10社</t>
  </si>
  <si>
    <t>硬化道路1000m*3.5m*0.2m，包括护坡挡墙等附属设施</t>
  </si>
  <si>
    <t>攀莲镇</t>
  </si>
  <si>
    <t>3—14</t>
  </si>
  <si>
    <t>普威镇西番村二社道路维修项目</t>
  </si>
  <si>
    <t>普威镇西番村</t>
  </si>
  <si>
    <t>维修道路0.2公里，道路排险加固30米</t>
  </si>
  <si>
    <t>县交通局</t>
  </si>
  <si>
    <t>普威镇</t>
  </si>
  <si>
    <t>3—15</t>
  </si>
  <si>
    <t>普威镇农林产品交易中心连接道建设项目</t>
  </si>
  <si>
    <t>普威镇新舟村</t>
  </si>
  <si>
    <t>硬化道路0.26公里，路基宽度12米，路面宽度6.5米，沥青混凝土面层，厚度10公分。</t>
  </si>
  <si>
    <t>3—16</t>
  </si>
  <si>
    <t>普威镇新舟村4组龙滩湾道路硬化项目</t>
  </si>
  <si>
    <t>硬化道路1.1公里，路基宽度4.2米，路面宽度3.5米，4.0Mpa混凝土面层，厚度20公分。</t>
  </si>
  <si>
    <t>3—17</t>
  </si>
  <si>
    <t>普威镇板棚村雪桃、苹果基地道路建设项目</t>
  </si>
  <si>
    <t>普威镇板棚村</t>
  </si>
  <si>
    <t>硬化道路1.5公里，路基宽度4.2米，路面宽度3.5米。</t>
  </si>
  <si>
    <t>3—18</t>
  </si>
  <si>
    <t>丙谷镇牛棚村3社梨儿坪产业道路硬化项目</t>
  </si>
  <si>
    <t>丙谷镇牛棚村3社</t>
  </si>
  <si>
    <t>新建道路1公里，路面宽度3.5米,20cm水泥混凝土，完善边沟等配套设施。</t>
  </si>
  <si>
    <t>丙谷镇</t>
  </si>
  <si>
    <t>3—19</t>
  </si>
  <si>
    <t>丙谷镇护林村宋家村子产业道路建设硬化项目</t>
  </si>
  <si>
    <t>丙谷镇护林村3社</t>
  </si>
  <si>
    <t>1.3公里3.5米产业道路硬化、配套沟渠及挡墙附属设施建设</t>
  </si>
  <si>
    <t>3—20</t>
  </si>
  <si>
    <t>丙谷镇护林村蔡家屋脊沟渠产业建设项目</t>
  </si>
  <si>
    <t>丙谷镇护林村7社</t>
  </si>
  <si>
    <t>2.2公里40*40沟渠及挡墙附属设施建设</t>
  </si>
  <si>
    <t>3—21</t>
  </si>
  <si>
    <t>湾丘乡青山村丁家坪子到清幽谷山路硬化</t>
  </si>
  <si>
    <t>湾丘乡青山村</t>
  </si>
  <si>
    <t>硬化社道2.8公里，厚0.2米.宽3.5米，配套排水沟、档墙。</t>
  </si>
  <si>
    <t>3—22</t>
  </si>
  <si>
    <t>白坡彝族乡核桃坪村溜坪社晚熟芒果示范园项目</t>
  </si>
  <si>
    <t>白坡彝族乡核桃坪村</t>
  </si>
  <si>
    <r>
      <rPr>
        <sz val="10"/>
        <rFont val="宋体"/>
        <charset val="134"/>
      </rPr>
      <t>核桃坪村6社晚熟芒果示范园涉及产业道路硬化1.8km,宽3m；沟渠整治0.6km,断面0.3m*0.4m；管网Φ40的2km,Φ25的3km,新建蓄水池200m3/1口及配套设施；人行步道0.8km及收购棚400m</t>
    </r>
    <r>
      <rPr>
        <vertAlign val="superscript"/>
        <sz val="10"/>
        <rFont val="宋体"/>
        <charset val="134"/>
      </rPr>
      <t>2</t>
    </r>
    <r>
      <rPr>
        <sz val="10"/>
        <rFont val="宋体"/>
        <charset val="134"/>
      </rPr>
      <t>；观景台2座及附属设施。</t>
    </r>
  </si>
  <si>
    <t>白坡彝族乡</t>
  </si>
  <si>
    <t>3—23</t>
  </si>
  <si>
    <t>白坡彝族乡若水村胜利小学段产业道路硬化项目</t>
  </si>
  <si>
    <t>白坡彝族乡若水村</t>
  </si>
  <si>
    <t>产业道路硬化0.33公里,路面宽4米，厚0.2米，设置排水、挡土墙、交通安全设施、错车道等。</t>
  </si>
  <si>
    <t>4—1</t>
  </si>
  <si>
    <t>高标准农田配套基础设施项目</t>
  </si>
  <si>
    <t>撒莲镇平阳村五、六社机耕道建设项目</t>
  </si>
  <si>
    <t>平阳村</t>
  </si>
  <si>
    <t>新建道路900米，路面宽3米</t>
  </si>
  <si>
    <t>4—2</t>
  </si>
  <si>
    <t>撒莲镇海塔村机耕道建设项目</t>
  </si>
  <si>
    <t>新建道路650米，路面宽3.5米</t>
  </si>
  <si>
    <t>4—3</t>
  </si>
  <si>
    <t>米易县撒莲镇平阳村5社主沟渠三面光项目</t>
  </si>
  <si>
    <t>改建5社沟渠2千米，宽40*45</t>
  </si>
  <si>
    <t>4—4</t>
  </si>
  <si>
    <t>米易县撒莲镇马坪村1社主沟渠三面光项目</t>
  </si>
  <si>
    <t>改建1社沟渠0.5公里，宽40*40。</t>
  </si>
  <si>
    <t>4—5</t>
  </si>
  <si>
    <t>米易县撒莲镇禹王宫村5社岔五沟至摩挲村道路硬化项目</t>
  </si>
  <si>
    <t>硬化禹王宫村至摩挲村九社道路2.50千米。</t>
  </si>
  <si>
    <t>4—6</t>
  </si>
  <si>
    <t>米易县撒莲镇湾崃村4社到6社道路建设项目</t>
  </si>
  <si>
    <t>硬化湾崃村4社到6社道路2千米</t>
  </si>
  <si>
    <t>4—7</t>
  </si>
  <si>
    <t>米易县海塔村2社产业道路硬化</t>
  </si>
  <si>
    <t>2社产业道路硬化850千米，宽3.5米</t>
  </si>
  <si>
    <t>4—8</t>
  </si>
  <si>
    <t>丙谷镇小河村2组田间生产道路（B区）</t>
  </si>
  <si>
    <t>小河村2组</t>
  </si>
  <si>
    <r>
      <rPr>
        <sz val="10"/>
        <rFont val="宋体"/>
        <charset val="134"/>
        <scheme val="minor"/>
      </rPr>
      <t>C</t>
    </r>
    <r>
      <rPr>
        <vertAlign val="subscript"/>
        <sz val="10"/>
        <rFont val="宋体"/>
        <charset val="134"/>
        <scheme val="minor"/>
      </rPr>
      <t>30</t>
    </r>
    <r>
      <rPr>
        <sz val="10"/>
        <rFont val="宋体"/>
        <charset val="134"/>
        <scheme val="minor"/>
      </rPr>
      <t>砼路面硬化400m，宽3.5m；C</t>
    </r>
    <r>
      <rPr>
        <vertAlign val="subscript"/>
        <sz val="10"/>
        <rFont val="宋体"/>
        <charset val="134"/>
        <scheme val="minor"/>
      </rPr>
      <t>20</t>
    </r>
    <r>
      <rPr>
        <sz val="10"/>
        <rFont val="宋体"/>
        <charset val="134"/>
        <scheme val="minor"/>
      </rPr>
      <t>砼路边沟长400m，断面0.3m*0.4m，沟壁厚0.15m，沟底厚0.1m。</t>
    </r>
  </si>
  <si>
    <t>4—9</t>
  </si>
  <si>
    <t>丙谷镇小河村1组杨家村子至马家田间生产道路(A区）</t>
  </si>
  <si>
    <t>小河村1组</t>
  </si>
  <si>
    <t>4—10</t>
  </si>
  <si>
    <t>丙谷镇小河村1组杨家湾道路</t>
  </si>
  <si>
    <r>
      <rPr>
        <sz val="10"/>
        <rFont val="宋体"/>
        <charset val="134"/>
        <scheme val="minor"/>
      </rPr>
      <t>C</t>
    </r>
    <r>
      <rPr>
        <vertAlign val="subscript"/>
        <sz val="10"/>
        <rFont val="宋体"/>
        <charset val="134"/>
        <scheme val="minor"/>
      </rPr>
      <t>30</t>
    </r>
    <r>
      <rPr>
        <sz val="10"/>
        <rFont val="宋体"/>
        <charset val="134"/>
        <scheme val="minor"/>
      </rPr>
      <t>砼路面硬化500m，宽3.5m；C</t>
    </r>
    <r>
      <rPr>
        <vertAlign val="subscript"/>
        <sz val="10"/>
        <rFont val="宋体"/>
        <charset val="134"/>
        <scheme val="minor"/>
      </rPr>
      <t>20</t>
    </r>
    <r>
      <rPr>
        <sz val="10"/>
        <rFont val="宋体"/>
        <charset val="134"/>
        <scheme val="minor"/>
      </rPr>
      <t>砼路边沟长500m，断面0.3m*0.4m，沟壁厚0.15m，沟底厚0.1m。</t>
    </r>
  </si>
  <si>
    <t>4—11</t>
  </si>
  <si>
    <t>丙谷镇小河村4组水井湾道路</t>
  </si>
  <si>
    <t>小河村4组</t>
  </si>
  <si>
    <r>
      <rPr>
        <sz val="10"/>
        <rFont val="宋体"/>
        <charset val="134"/>
        <scheme val="minor"/>
      </rPr>
      <t>C</t>
    </r>
    <r>
      <rPr>
        <vertAlign val="subscript"/>
        <sz val="10"/>
        <rFont val="宋体"/>
        <charset val="134"/>
        <scheme val="minor"/>
      </rPr>
      <t>30</t>
    </r>
    <r>
      <rPr>
        <sz val="10"/>
        <rFont val="宋体"/>
        <charset val="134"/>
        <scheme val="minor"/>
      </rPr>
      <t>砼路面硬化600m，宽3.5m；C</t>
    </r>
    <r>
      <rPr>
        <vertAlign val="subscript"/>
        <sz val="10"/>
        <rFont val="宋体"/>
        <charset val="134"/>
        <scheme val="minor"/>
      </rPr>
      <t>20</t>
    </r>
    <r>
      <rPr>
        <sz val="10"/>
        <rFont val="宋体"/>
        <charset val="134"/>
        <scheme val="minor"/>
      </rPr>
      <t>砼路边沟长600m，断面0.3m*0.4m，沟壁厚0.15m，沟底厚0.1m。</t>
    </r>
  </si>
  <si>
    <t>4—12</t>
  </si>
  <si>
    <t>丙谷镇小河村3组张友树家至施家山道路</t>
  </si>
  <si>
    <t>4—13</t>
  </si>
  <si>
    <t>丙谷镇小河村1组农业园区连接道路</t>
  </si>
  <si>
    <r>
      <rPr>
        <sz val="10"/>
        <rFont val="宋体"/>
        <charset val="134"/>
        <scheme val="minor"/>
      </rPr>
      <t>C</t>
    </r>
    <r>
      <rPr>
        <vertAlign val="subscript"/>
        <sz val="10"/>
        <rFont val="宋体"/>
        <charset val="134"/>
        <scheme val="minor"/>
      </rPr>
      <t>30</t>
    </r>
    <r>
      <rPr>
        <sz val="10"/>
        <rFont val="宋体"/>
        <charset val="134"/>
        <scheme val="minor"/>
      </rPr>
      <t>砼路面硬化100m，宽3.5m；C</t>
    </r>
    <r>
      <rPr>
        <vertAlign val="subscript"/>
        <sz val="10"/>
        <rFont val="宋体"/>
        <charset val="134"/>
        <scheme val="minor"/>
      </rPr>
      <t>20</t>
    </r>
    <r>
      <rPr>
        <sz val="10"/>
        <rFont val="宋体"/>
        <charset val="134"/>
        <scheme val="minor"/>
      </rPr>
      <t>砼路边沟长100m，断面0.3m*0.4m，沟壁厚0.15m，沟底厚0.1m。</t>
    </r>
  </si>
  <si>
    <t>4—14</t>
  </si>
  <si>
    <t>丙谷镇头碾村12组田间生产道路</t>
  </si>
  <si>
    <t>头碾村12组</t>
  </si>
  <si>
    <r>
      <rPr>
        <sz val="10"/>
        <rFont val="宋体"/>
        <charset val="134"/>
        <scheme val="minor"/>
      </rPr>
      <t>C</t>
    </r>
    <r>
      <rPr>
        <vertAlign val="subscript"/>
        <sz val="10"/>
        <rFont val="宋体"/>
        <charset val="134"/>
        <scheme val="minor"/>
      </rPr>
      <t>30</t>
    </r>
    <r>
      <rPr>
        <sz val="10"/>
        <rFont val="宋体"/>
        <charset val="134"/>
        <scheme val="minor"/>
      </rPr>
      <t>砼路面硬化3200m，宽3.5m；C20砼路边沟长2500m，断面0.3m*0.4m，沟壁厚0.15m，沟底厚0.1m。</t>
    </r>
  </si>
  <si>
    <t>4—15</t>
  </si>
  <si>
    <t>丙谷镇头碾村11组田间生产道路</t>
  </si>
  <si>
    <t>头碾村11组</t>
  </si>
  <si>
    <r>
      <rPr>
        <sz val="10"/>
        <rFont val="宋体"/>
        <charset val="134"/>
        <scheme val="minor"/>
      </rPr>
      <t>C</t>
    </r>
    <r>
      <rPr>
        <vertAlign val="subscript"/>
        <sz val="10"/>
        <rFont val="宋体"/>
        <charset val="134"/>
        <scheme val="minor"/>
      </rPr>
      <t>30</t>
    </r>
    <r>
      <rPr>
        <sz val="10"/>
        <rFont val="宋体"/>
        <charset val="134"/>
        <scheme val="minor"/>
      </rPr>
      <t>砼路面硬化1000m，宽3.5m；C20砼路边沟长1000m，断面0.3m*0.4m，沟壁厚0.15m，沟底厚0.1m。</t>
    </r>
  </si>
  <si>
    <t>4—16</t>
  </si>
  <si>
    <t>丙谷镇头碾村3组田间生产道路</t>
  </si>
  <si>
    <t>头碾村3组</t>
  </si>
  <si>
    <r>
      <rPr>
        <sz val="10"/>
        <rFont val="宋体"/>
        <charset val="134"/>
        <scheme val="minor"/>
      </rPr>
      <t>C</t>
    </r>
    <r>
      <rPr>
        <vertAlign val="subscript"/>
        <sz val="10"/>
        <rFont val="宋体"/>
        <charset val="134"/>
        <scheme val="minor"/>
      </rPr>
      <t>30</t>
    </r>
    <r>
      <rPr>
        <sz val="10"/>
        <rFont val="宋体"/>
        <charset val="134"/>
        <scheme val="minor"/>
      </rPr>
      <t>砼路面硬化700m，宽3.5m；C20砼路边沟长700m，断面0.3m*0.4m，沟壁厚0.15m，沟底厚0.1m。</t>
    </r>
  </si>
  <si>
    <t>4—17</t>
  </si>
  <si>
    <t>丙谷镇新村11组河口至非地田间生产道路</t>
  </si>
  <si>
    <t>新村11组</t>
  </si>
  <si>
    <r>
      <rPr>
        <sz val="10"/>
        <rFont val="宋体"/>
        <charset val="134"/>
        <scheme val="minor"/>
      </rPr>
      <t>C</t>
    </r>
    <r>
      <rPr>
        <vertAlign val="subscript"/>
        <sz val="10"/>
        <rFont val="宋体"/>
        <charset val="134"/>
        <scheme val="minor"/>
      </rPr>
      <t>30</t>
    </r>
    <r>
      <rPr>
        <sz val="10"/>
        <rFont val="宋体"/>
        <charset val="134"/>
        <scheme val="minor"/>
      </rPr>
      <t>砼路面硬化1000m，宽3.5m。</t>
    </r>
  </si>
  <si>
    <t>4—18</t>
  </si>
  <si>
    <t>丙谷镇新村8组邢家田间生产道路</t>
  </si>
  <si>
    <t>新村8组</t>
  </si>
  <si>
    <t>4—19</t>
  </si>
  <si>
    <t>丙谷镇新村5组官庄田间生产道路</t>
  </si>
  <si>
    <t>新村5组</t>
  </si>
  <si>
    <r>
      <rPr>
        <sz val="10"/>
        <rFont val="宋体"/>
        <charset val="134"/>
        <scheme val="minor"/>
      </rPr>
      <t>C</t>
    </r>
    <r>
      <rPr>
        <vertAlign val="subscript"/>
        <sz val="10"/>
        <rFont val="宋体"/>
        <charset val="134"/>
        <scheme val="minor"/>
      </rPr>
      <t>30</t>
    </r>
    <r>
      <rPr>
        <sz val="10"/>
        <rFont val="宋体"/>
        <charset val="134"/>
        <scheme val="minor"/>
      </rPr>
      <t>砼路面硬化1400m，宽3.5m；C20砼路边沟长1400m，断面0.3m*0.4m，沟壁厚0.15m，沟底厚0.1m。</t>
    </r>
  </si>
  <si>
    <t>4—20</t>
  </si>
  <si>
    <t>丙谷镇小河村3组核心区排灌沟</t>
  </si>
  <si>
    <t>小河村1、2、3组</t>
  </si>
  <si>
    <r>
      <rPr>
        <sz val="10"/>
        <rFont val="宋体"/>
        <charset val="134"/>
        <scheme val="minor"/>
      </rPr>
      <t>C</t>
    </r>
    <r>
      <rPr>
        <vertAlign val="subscript"/>
        <sz val="10"/>
        <rFont val="宋体"/>
        <charset val="134"/>
        <scheme val="minor"/>
      </rPr>
      <t>20</t>
    </r>
    <r>
      <rPr>
        <sz val="10"/>
        <rFont val="宋体"/>
        <charset val="134"/>
        <scheme val="minor"/>
      </rPr>
      <t>砼渠道防渗整治3000m，断面0.8m*0.8m，沟壁厚0.2m，沟底厚0.15m。</t>
    </r>
  </si>
  <si>
    <t>4—21</t>
  </si>
  <si>
    <t>丙谷镇头碾村白虎山灌溉沟</t>
  </si>
  <si>
    <r>
      <rPr>
        <sz val="10"/>
        <rFont val="宋体"/>
        <charset val="134"/>
        <scheme val="minor"/>
      </rPr>
      <t>C</t>
    </r>
    <r>
      <rPr>
        <vertAlign val="subscript"/>
        <sz val="10"/>
        <rFont val="宋体"/>
        <charset val="134"/>
        <scheme val="minor"/>
      </rPr>
      <t>20</t>
    </r>
    <r>
      <rPr>
        <sz val="10"/>
        <rFont val="宋体"/>
        <charset val="134"/>
        <scheme val="minor"/>
      </rPr>
      <t>砼渠道防渗整治3000m，断面0.4m*0.4m，沟壁厚0.2m，沟底厚0.15m。</t>
    </r>
  </si>
  <si>
    <t>4—22</t>
  </si>
  <si>
    <t>丙谷镇新村4组田间排灌沟</t>
  </si>
  <si>
    <t>新村4组</t>
  </si>
  <si>
    <r>
      <rPr>
        <sz val="10"/>
        <rFont val="宋体"/>
        <charset val="134"/>
        <scheme val="minor"/>
      </rPr>
      <t>C</t>
    </r>
    <r>
      <rPr>
        <vertAlign val="subscript"/>
        <sz val="10"/>
        <rFont val="宋体"/>
        <charset val="134"/>
        <scheme val="minor"/>
      </rPr>
      <t>20</t>
    </r>
    <r>
      <rPr>
        <sz val="10"/>
        <rFont val="宋体"/>
        <charset val="134"/>
        <scheme val="minor"/>
      </rPr>
      <t>砼渠道防渗整治300m，断面0.3m*0.4m，沟壁厚0.15m，沟底厚0.1m。</t>
    </r>
  </si>
  <si>
    <t>5—1</t>
  </si>
  <si>
    <t>国家农业示范区产业基础设施项目</t>
  </si>
  <si>
    <t>撒莲镇湾崃村9社饮水项目</t>
  </si>
  <si>
    <t>撒莲镇湾崃村</t>
  </si>
  <si>
    <t>新建9社饮水项目，9社取水点老鹰嘴水厂至湾崃村9社，需建蓄水池一口，5公里钢管，管网配套设施，受益农户90户，350人。</t>
  </si>
  <si>
    <t>处</t>
  </si>
  <si>
    <t>县水利局</t>
  </si>
  <si>
    <t>5—2</t>
  </si>
  <si>
    <t>撒莲镇海塔村2社水果产业道路硬化</t>
  </si>
  <si>
    <t>撒莲镇海塔村</t>
  </si>
  <si>
    <t>2社产业道路硬化1000米，宽3.5米。</t>
  </si>
  <si>
    <t>5—3</t>
  </si>
  <si>
    <t>撒莲镇回箐村5组晚熟芒果滴灌建设项目</t>
  </si>
  <si>
    <t>撒莲镇回箐村</t>
  </si>
  <si>
    <t>对500亩优质晚熟芒果配套滴灌设施。</t>
  </si>
  <si>
    <t>5—4</t>
  </si>
  <si>
    <t>撒莲镇禹王村六社滴灌项目</t>
  </si>
  <si>
    <t>撒莲镇禹王宫村</t>
  </si>
  <si>
    <t>安装灌溉面积约200亩滴灌</t>
  </si>
  <si>
    <t>5—5</t>
  </si>
  <si>
    <t>撒莲镇现代农业园区产业道路提升工程</t>
  </si>
  <si>
    <t>撒莲镇禹王宫村、湾崃村、垭口村、安全村</t>
  </si>
  <si>
    <t>硬化园区内机耕道5公里</t>
  </si>
  <si>
    <t>部门审查确认数</t>
  </si>
  <si>
    <t>5—6</t>
  </si>
  <si>
    <t>撒莲镇湾崃村4社到6社道路建设项目</t>
  </si>
  <si>
    <t>硬化湾崃村4社到6社道路2千米，配套挡墙、边沟等基础设施。</t>
  </si>
  <si>
    <t>5—7</t>
  </si>
  <si>
    <t>撒莲镇马坪村4组引水项目</t>
  </si>
  <si>
    <t>马坪村4组</t>
  </si>
  <si>
    <t>新建200立方米蓄水池1口（按照200元/m³标准补助），10千米引水管。</t>
  </si>
  <si>
    <t>5—8</t>
  </si>
  <si>
    <t>撒莲镇平阳村5社主沟渠三面光项目</t>
  </si>
  <si>
    <t>平阳村5社</t>
  </si>
  <si>
    <t>改建沟渠2千米，断面尺寸0.3*0.4米。</t>
  </si>
  <si>
    <t>5—9</t>
  </si>
  <si>
    <t>撒莲镇禹王宫村1社道路硬化项目</t>
  </si>
  <si>
    <t>禹王宫村1社</t>
  </si>
  <si>
    <t>新建道路2.4千米，配套建设沟渠、管涵等。</t>
  </si>
  <si>
    <t>5—10</t>
  </si>
  <si>
    <t>新山傈僳族乡高隆村枇杷产业配套提升项目</t>
  </si>
  <si>
    <t>新山傈僳族乡高隆村6、7组</t>
  </si>
  <si>
    <t>新建200立方蓄水池3口（按照200元/m³标准补助），配套自助施肥系统2套，新增200主水管1500米、110水管500米、63管1000米，新增滴管袋及喷头。</t>
  </si>
  <si>
    <t>—</t>
  </si>
  <si>
    <t>5—11</t>
  </si>
  <si>
    <t>新山傈僳族乡坪山村15组大龙洞产业道路硬化项目</t>
  </si>
  <si>
    <t>新山傈僳族乡坪山村15组</t>
  </si>
  <si>
    <t>道路硬化1.8公里，路宽3.5米，厚0.2米，设置边沟、堡坎、错车道等</t>
  </si>
  <si>
    <t>5—12</t>
  </si>
  <si>
    <t>新山傈僳族乡中山村6组产业道路硬化项目</t>
  </si>
  <si>
    <t>新山傈僳族乡中山村6组</t>
  </si>
  <si>
    <t>硬化产业道路3.1公里，砼路面宽3.5米，厚0.2米，设置边沟、堡坎、错车道等。</t>
  </si>
  <si>
    <t>5—13</t>
  </si>
  <si>
    <t>新山傈僳族乡高隆村3组道路硬化项目</t>
  </si>
  <si>
    <t>新山傈僳族乡高隆村3组</t>
  </si>
  <si>
    <t>道路硬化2.5公里，路宽3.5米，厚0.2米，设置边沟、堡坎、错车道等</t>
  </si>
  <si>
    <t>5—14</t>
  </si>
  <si>
    <t>新山傈僳族乡高隆村7组道路硬化项目</t>
  </si>
  <si>
    <t>新山傈僳族乡高隆村7组</t>
  </si>
  <si>
    <t>道路硬化1.2公里，路宽3.5米，厚0.2米，设置边沟、堡坎、错车道等</t>
  </si>
  <si>
    <t>5—15</t>
  </si>
  <si>
    <t>新山傈僳族乡坪山村1.2.3.4.5.7.8.9.10.11.12.13组蓄水池建设项目</t>
  </si>
  <si>
    <t>坪山村1.2.3.4.5.7.8.9.10.11.12.13组</t>
  </si>
  <si>
    <t>新建200m³/口蓄水池30口（按照200元/m³标准补助）</t>
  </si>
  <si>
    <t>5—16</t>
  </si>
  <si>
    <t>新山傈僳族乡高隆村1-7组蓄水池建设项目</t>
  </si>
  <si>
    <t>新山傈僳族乡高隆村1-7组</t>
  </si>
  <si>
    <t>在高隆村1-7组修建水池，200m³/口，共计17口（按照200元/m³标准补助）</t>
  </si>
  <si>
    <t>5—17</t>
  </si>
  <si>
    <t>丙谷镇小河村3社产业道路硬化项目</t>
  </si>
  <si>
    <t>丙谷镇小河村3组</t>
  </si>
  <si>
    <t>新建道路1公里，路面宽度3.5米,20cm水泥混凝土路面，完善边沟等配套设施。</t>
  </si>
  <si>
    <t>5—18</t>
  </si>
  <si>
    <t>丙谷镇小河村1社产业道路硬化项目</t>
  </si>
  <si>
    <t>丙谷镇小河村1社</t>
  </si>
  <si>
    <t>新建产业道路0.65公里，路面宽度3米,20cm水泥混凝土路面，完善边沟、堡坎等配套设施。</t>
  </si>
  <si>
    <t>5—19</t>
  </si>
  <si>
    <t>丙谷镇小河村7社产业道路硬化项目</t>
  </si>
  <si>
    <t>丙谷镇小河村7社</t>
  </si>
  <si>
    <t>新建道路350米，路面宽度3.5米,20cm水泥混凝土，完善边沟等配套设施。</t>
  </si>
  <si>
    <t>5—20</t>
  </si>
  <si>
    <t>丙谷镇新村8社产业道路硬化项目</t>
  </si>
  <si>
    <t>丙谷镇新村8社</t>
  </si>
  <si>
    <t>新建道路0.6公里，路面宽度3.5米,20cm水泥混凝土，完善边沟等配套设施。</t>
  </si>
  <si>
    <t>5—21</t>
  </si>
  <si>
    <t>丙谷镇新村10社产业道路硬化项目</t>
  </si>
  <si>
    <t>丙谷镇新村10社</t>
  </si>
  <si>
    <t>5—22</t>
  </si>
  <si>
    <t>丙谷镇头碾村4社产业道路硬化项目</t>
  </si>
  <si>
    <t>丙谷镇头碾村4社</t>
  </si>
  <si>
    <t>新建道路1.5公里，路面宽度3.5米,20cm水泥混凝土，完善边沟等配套设施。</t>
  </si>
  <si>
    <t>5—23</t>
  </si>
  <si>
    <t>丙谷镇雷窝村2社产业道路硬化项目</t>
  </si>
  <si>
    <t>丙谷镇雷窝村2社</t>
  </si>
  <si>
    <t>5—24</t>
  </si>
  <si>
    <t>丙谷镇雷窝村3社产业道路硬化项目</t>
  </si>
  <si>
    <t>丙谷镇雷窝村3社</t>
  </si>
  <si>
    <t>新建道路0.5公里，路面宽度3.5米,20cm水泥混凝土，完善边沟等配套设施。</t>
  </si>
  <si>
    <t>5—25</t>
  </si>
  <si>
    <t>现代农业园区优质水稻示范项目</t>
  </si>
  <si>
    <t>丙谷镇小河村2社</t>
  </si>
  <si>
    <t>新建3400平方米育苗床，配套喷灌系统2套。</t>
  </si>
  <si>
    <t>5—26</t>
  </si>
  <si>
    <t>丙谷镇沙沟村6、7社生产生活用水项目</t>
  </si>
  <si>
    <t>丙谷镇沙沟村6、7社</t>
  </si>
  <si>
    <t>完善生产用水取水点设施，新建供水主管1.78KM，配套建设支管、阀门井等。</t>
  </si>
  <si>
    <t>5—27</t>
  </si>
  <si>
    <t>丙谷镇牛棚村壮大村集体经济发展种养结合项目</t>
  </si>
  <si>
    <t xml:space="preserve"> 项目占地80亩，土地整理70亩种植晚熟石榴并套种油菜，10亩土地发展特色跑山鸡养殖产业，年出栏5000只，配套完善分拣包装场所、鸡舍、太阳能杀虫灯、滴灌等设施设备。</t>
  </si>
  <si>
    <t>5—28</t>
  </si>
  <si>
    <t>丙谷镇护林村邓家坪子产业道路建设项目</t>
  </si>
  <si>
    <t>丙谷镇护林村4社</t>
  </si>
  <si>
    <t>1.5公里3.5米产业道路硬化、配套沟渠及挡墙附属设施建设</t>
  </si>
  <si>
    <t>5—29</t>
  </si>
  <si>
    <t>硬化2.2公里40CM*40CM沟渠及挡墙附属设施建设</t>
  </si>
  <si>
    <t>5—30</t>
  </si>
  <si>
    <t>丙谷镇蔬菜种苗繁育基地项目</t>
  </si>
  <si>
    <t>雷窝村2组</t>
  </si>
  <si>
    <r>
      <rPr>
        <sz val="10"/>
        <rFont val="宋体"/>
        <charset val="134"/>
      </rPr>
      <t>新建移动苗床10000m</t>
    </r>
    <r>
      <rPr>
        <vertAlign val="superscript"/>
        <sz val="10"/>
        <rFont val="宋体"/>
        <charset val="134"/>
      </rPr>
      <t>2</t>
    </r>
    <r>
      <rPr>
        <sz val="10"/>
        <rFont val="宋体"/>
        <charset val="134"/>
      </rPr>
      <t>，育苗大棚遮阳设备13000m</t>
    </r>
    <r>
      <rPr>
        <vertAlign val="superscript"/>
        <sz val="10"/>
        <rFont val="宋体"/>
        <charset val="134"/>
      </rPr>
      <t>2</t>
    </r>
    <r>
      <rPr>
        <sz val="10"/>
        <rFont val="宋体"/>
        <charset val="134"/>
      </rPr>
      <t>；自动化播种机、嫁接机等一体化育苗设备；立体化栽培示范棚3136m</t>
    </r>
    <r>
      <rPr>
        <vertAlign val="superscript"/>
        <sz val="10"/>
        <rFont val="宋体"/>
        <charset val="134"/>
      </rPr>
      <t>2</t>
    </r>
    <r>
      <rPr>
        <sz val="10"/>
        <rFont val="宋体"/>
        <charset val="134"/>
      </rPr>
      <t>，新品种展示棚3264m</t>
    </r>
    <r>
      <rPr>
        <vertAlign val="superscript"/>
        <sz val="10"/>
        <rFont val="宋体"/>
        <charset val="134"/>
      </rPr>
      <t>2</t>
    </r>
    <r>
      <rPr>
        <sz val="10"/>
        <rFont val="宋体"/>
        <charset val="134"/>
      </rPr>
      <t>。</t>
    </r>
  </si>
  <si>
    <r>
      <rPr>
        <sz val="10"/>
        <rFont val="宋体"/>
        <charset val="134"/>
      </rPr>
      <t>m</t>
    </r>
    <r>
      <rPr>
        <vertAlign val="superscript"/>
        <sz val="10"/>
        <rFont val="宋体"/>
        <charset val="134"/>
      </rPr>
      <t>2</t>
    </r>
  </si>
  <si>
    <t>5—31</t>
  </si>
  <si>
    <t>丙谷镇芭蕉箐基础设施项目</t>
  </si>
  <si>
    <t>芭蕉箐13组</t>
  </si>
  <si>
    <t>新建田间生产道路2000m，平均宽2m；污水处理系统1套。</t>
  </si>
  <si>
    <t>5—32</t>
  </si>
  <si>
    <t>丙谷镇小河粮经复合试点项目</t>
  </si>
  <si>
    <r>
      <rPr>
        <sz val="10"/>
        <rFont val="宋体"/>
        <charset val="134"/>
      </rPr>
      <t>小店子流云台水肥一体化设施1套（含管网、喷淋系统，首部枢纽），200m</t>
    </r>
    <r>
      <rPr>
        <vertAlign val="superscript"/>
        <sz val="10"/>
        <rFont val="宋体"/>
        <charset val="134"/>
      </rPr>
      <t>3</t>
    </r>
    <r>
      <rPr>
        <sz val="10"/>
        <rFont val="宋体"/>
        <charset val="134"/>
      </rPr>
      <t>蓄水池1口，田间生产道路200m，平均宽1.8m。</t>
    </r>
  </si>
  <si>
    <t>5—33</t>
  </si>
  <si>
    <t>丙谷镇牛棚村1社、2社、3社沟渠道路水毁恢复项目</t>
  </si>
  <si>
    <t>牛棚村1社、2社、3社</t>
  </si>
  <si>
    <t>牛棚村1社、2社、3社沟渠道路水恢复</t>
  </si>
  <si>
    <t>6—1</t>
  </si>
  <si>
    <t>其他行业部门衔接资金入库项目</t>
  </si>
  <si>
    <t>米易县国有林场管护用房建设项目</t>
  </si>
  <si>
    <t>米易县国有林场营盘山管护点</t>
  </si>
  <si>
    <t xml:space="preserve"> 在营盘山管护点建设川西风格中型管护站一个及配套设施。管护站面积：293.56平方米，附属及绿化190平方米。</t>
  </si>
  <si>
    <t>平方米</t>
  </si>
  <si>
    <t>米易县林业局</t>
  </si>
  <si>
    <t>国有林场扶贫</t>
  </si>
  <si>
    <t>6—2</t>
  </si>
  <si>
    <t>新山傈僳族乡新山村云上农庄建设项目</t>
  </si>
  <si>
    <t>新山傈僳族乡新山村</t>
  </si>
  <si>
    <t>利用村委会现有资产，建设特色民族文化农庄。建设内容：打造特色餐饮民宿2处（室内装修改造230平方米，购置家具、电器和其他餐饮民宿用品，改造院落和开展周边环境整治500平方米）、建设绿色蔬菜采摘体验园1处（5亩）。</t>
  </si>
  <si>
    <t>6—3</t>
  </si>
  <si>
    <t>中国少数民族特色村寨麻陇彝族乡中心村二期建设项目</t>
  </si>
  <si>
    <t>中心村</t>
  </si>
  <si>
    <t>拓宽改造河道，铺设观光栈道及步道，铺装临水浅滩、观景平台、修建廊亭及便民桥梁。</t>
  </si>
  <si>
    <t>6—4</t>
  </si>
  <si>
    <t>新山傈僳族乡二半山区粮经复合产业融合示范项目</t>
  </si>
  <si>
    <t>新山傈僳族乡坪山村、中山村</t>
  </si>
  <si>
    <t>推广芒果种植区套种大豆、土豆等粮食作物，示范推广3500亩，每亩补助种子费200元，其他宣传培训等2万元。</t>
  </si>
  <si>
    <t>6—5</t>
  </si>
  <si>
    <t>丙谷镇头碾村特色农产品集散交易中心建设项目</t>
  </si>
  <si>
    <t>丙谷镇头碾村</t>
  </si>
  <si>
    <t>新建农产品集散交易中心1座，建设用地面积4000㎡，硬化地面、增设堡坎，新建门市、公厕、管理房等，新建肉类区、储存区、零售区等售卖台，配套完善基础设施。</t>
  </si>
  <si>
    <t>6—6</t>
  </si>
  <si>
    <t>少数民族发展任务金 米易县云上村寨建设项目（新山村）</t>
  </si>
  <si>
    <t xml:space="preserve">依托四川省民族宗教委员会下属的四川民族博览网络平台打造的“民族博览云上数字馆”，在数字空间重现村寨建筑及区域特色地貌、特色产品、特色手工艺品等内容。
</t>
  </si>
  <si>
    <t>村</t>
  </si>
  <si>
    <t>6—7</t>
  </si>
  <si>
    <t>少数民族发展任务金米易县云上村寨建设项目（中心村）</t>
  </si>
  <si>
    <t>麻陇彝族乡中心村</t>
  </si>
  <si>
    <t>6—8</t>
  </si>
  <si>
    <t>少数民族发展任务金米易县云上村寨建设项目（田坝回族村）</t>
  </si>
  <si>
    <t>白马镇田坝村</t>
  </si>
  <si>
    <t>6—9</t>
  </si>
  <si>
    <t>少数民族发展任务金 米易县民族地区经济发展工作经费保障</t>
  </si>
  <si>
    <t>米易县民宗局</t>
  </si>
  <si>
    <t>开展政策法规培训、宣传；项目管理及前期设计、评审、招标、监理、验收等与项目相关的支出，特色农产品销售、农旅结合，推动产销对接和消费帮扶，推动旅游发展。</t>
  </si>
  <si>
    <t>6—10</t>
  </si>
  <si>
    <t>麻陇彝族乡2023年中央财政衔接资金以工代赈项目</t>
  </si>
  <si>
    <t>麻陇乡庄房村</t>
  </si>
  <si>
    <t>恢复重建水毁道路3.2公里，道路宽度4.5m，完善排水设施，增设挡防设施、错车道及安保设施设置等。</t>
  </si>
  <si>
    <t>县发改局</t>
  </si>
  <si>
    <t>以工代赈</t>
  </si>
  <si>
    <t>6—11</t>
  </si>
  <si>
    <t>得石镇2023年中央财政衔接资金以工代赈项目</t>
  </si>
  <si>
    <t>得石镇坊田村2组</t>
  </si>
  <si>
    <t>在坊田村2社宋家村至山背后新建水泥硬化道约3.226公里，砼路面宽3.5米，砼厚20厘米，并设置排水、挡土墙、交通安全设施、错车道等。</t>
  </si>
  <si>
    <t>7—1</t>
  </si>
  <si>
    <t>非脱贫村巩固提升项目</t>
  </si>
  <si>
    <t>2023年巩固拓展脱贫攻坚成果饮水安全巩固提升项目</t>
  </si>
  <si>
    <t>11个乡镇</t>
  </si>
  <si>
    <t>改造30处集中供水工程，更换120km因水源枯竭或损坏的管道，新建10-100m3蓄水池10口（按照200元/m³标准补助）。</t>
  </si>
  <si>
    <t>7—2</t>
  </si>
  <si>
    <t>米易县2023年产业发展技能培训</t>
  </si>
  <si>
    <t>开展脱贫户实用技术培训，有力提升了脱贫户（监测户）劳动者生产技能；组织培训新型职业农民和高素质农民（脱贫人口或对脱贫户有带动能力的农民），含培训培育现代青年农场主，农业职业经理人，省级致富带头人（脱贫人口或对脱贫户有带动能力的）等；培训培养乡土人才（脱贫人口或对脱贫户有带动能力的），重点围绕种养大户、新型农业经营主体带头人、能工巧匠、农村经纪人等为主的农村能人。</t>
  </si>
  <si>
    <t>2023年1月至2023年12月</t>
  </si>
  <si>
    <t>人、次</t>
  </si>
  <si>
    <t>7—3</t>
  </si>
  <si>
    <t>白马镇马槟榔村产业路硬化项目</t>
  </si>
  <si>
    <t>白马镇马槟榔村</t>
  </si>
  <si>
    <t xml:space="preserve">马槟榔村6组产业道路6公里，宽3.5米，厚0.2米，并配套设置排水沟、挡墙、护栏等设施。（5组到6组和草场乡仙山村连接道路2.7公里，3组到5组3.3公里）。
</t>
  </si>
  <si>
    <t>7—4</t>
  </si>
  <si>
    <t>草场镇克朗村3组道路硬化项目</t>
  </si>
  <si>
    <t>草场镇克朗村老河湾</t>
  </si>
  <si>
    <t>道路硬化长3公里,其中2公里水泥路面宽3.5米、厚0.2米，有排水、挡墙、错车道、交通安全设施等，另1公里原路面宽4.5米加宽2米后路面宽变为6.5米并黑化。</t>
  </si>
  <si>
    <t>7—5</t>
  </si>
  <si>
    <t>草场镇晃桥村1组道路硬化项目</t>
  </si>
  <si>
    <t>草场镇晃桥村1组</t>
  </si>
  <si>
    <t>道路硬化长2.5公里、宽3.5米、厚0.2米，有排水、挡墙、错车道、交通安全设施等。</t>
  </si>
  <si>
    <t>7—6</t>
  </si>
  <si>
    <t>草场镇沙坝村2、3、4组产业道路硬化项目</t>
  </si>
  <si>
    <t>草场镇沙坝村2、3、4组</t>
  </si>
  <si>
    <t>道路硬化长3.2公里、宽3.5米、厚0.2米，有排水、挡墙、错车道、交通安全设施等。</t>
  </si>
  <si>
    <t>7—7</t>
  </si>
  <si>
    <t>麻陇彝族乡云盘村2组蔬菜灌溉建设项目</t>
  </si>
  <si>
    <t>麻陇乡云盘村</t>
  </si>
  <si>
    <t>修建一个约1200㎡的灌溉水利设施。</t>
  </si>
  <si>
    <t>㎡</t>
  </si>
  <si>
    <t>7—8</t>
  </si>
  <si>
    <t>麻陇彝族乡中心村集镇养殖圈舍建设项目</t>
  </si>
  <si>
    <t>麻陇乡中心村</t>
  </si>
  <si>
    <t>修建一个约1300㎡养殖场，配套储物房、产床、化粪池及管道等。</t>
  </si>
  <si>
    <t>7—9</t>
  </si>
  <si>
    <t>麻陇彝族乡云盘村水毁道路恢复重建项目</t>
  </si>
  <si>
    <t>恢复重建云盘坪村6、7组受损道路总计0.6公里，并配套相应安防设施。</t>
  </si>
  <si>
    <t>7—10</t>
  </si>
  <si>
    <t>柳溪村5组产业道路硬化工程</t>
  </si>
  <si>
    <t>攀莲镇柳溪村5组</t>
  </si>
  <si>
    <t>硬化道路2200m*3.5m*0.2m，边沟2200m,包括过路管涵及护坡挡墙等附属设施。</t>
  </si>
  <si>
    <t>2023年1月-2023年12月</t>
  </si>
  <si>
    <t>7—11</t>
  </si>
  <si>
    <t>水塘村13组产业道路硬化工程</t>
  </si>
  <si>
    <t>攀莲镇水塘村13组</t>
  </si>
  <si>
    <t>硬化道路2800m*3.5m*0.2m，边沟3000m,包括过路管涵及护坡挡墙等附属设施。</t>
  </si>
  <si>
    <t>7—12</t>
  </si>
  <si>
    <t>普威独树村樱桃基地产业道路硬化项目</t>
  </si>
  <si>
    <t>普威镇独树村</t>
  </si>
  <si>
    <t>硬化道路2公里，路基宽度4.2米，路面宽度3.5米。</t>
  </si>
  <si>
    <t>7—13</t>
  </si>
  <si>
    <t>普威雪梨产业园独树村八、九社道路硬化</t>
  </si>
  <si>
    <t>7—14</t>
  </si>
  <si>
    <t>湾丘乡热水村二组产业道路硬化项目</t>
  </si>
  <si>
    <t>湾丘乡热水村三组</t>
  </si>
  <si>
    <t>建设1.1公里混凝土路面，宽3.5米，厚0.2米，配套挡墙、排水沟。</t>
  </si>
  <si>
    <t>7—15</t>
  </si>
  <si>
    <t>湾丘乡热水村三组产业道路硬化项目</t>
  </si>
  <si>
    <t>湾丘乡热水村</t>
  </si>
  <si>
    <t>建设2.5公里混凝土路面，宽3.5米，厚0.2米，配套挡墙、排水沟。</t>
  </si>
  <si>
    <t>7—16</t>
  </si>
  <si>
    <t>白坡彝族乡滩脚村4社产业道路硬化项目</t>
  </si>
  <si>
    <t>白坡彝族乡滩脚村</t>
  </si>
  <si>
    <t>产业道路硬化1.8公里,路面宽3.5米，厚0.2米，设置排水、挡土墙、交通安全设施、错车道等。</t>
  </si>
  <si>
    <t>绩效目标申报表（参考模板）</t>
  </si>
  <si>
    <t>绩效目标申报表</t>
  </si>
  <si>
    <t>（2023年度）</t>
  </si>
  <si>
    <t>项目负责人及联系电话</t>
  </si>
  <si>
    <t>文科</t>
  </si>
  <si>
    <t>主管部门</t>
  </si>
  <si>
    <t>米易县乡村振兴局</t>
  </si>
  <si>
    <t>实施单位</t>
  </si>
  <si>
    <t>资金情况（万元）</t>
  </si>
  <si>
    <t>年度资金总额：</t>
  </si>
  <si>
    <t xml:space="preserve">       其中：财政拨款</t>
  </si>
  <si>
    <t xml:space="preserve">             其他资金</t>
  </si>
  <si>
    <t>总
体
目
标</t>
  </si>
  <si>
    <t>年度目标</t>
  </si>
  <si>
    <t xml:space="preserve"> 目标：对具有正式学籍的中职、高职在读脱贫户（含监测户）学生进行助学补助（1500元/人/学期），以支持脱贫户（含监测户）学生顺利完成职业教育学习，顺利毕业。</t>
  </si>
  <si>
    <t>绩
效
指
标</t>
  </si>
  <si>
    <t>一级指标</t>
  </si>
  <si>
    <t>二级指标</t>
  </si>
  <si>
    <t>三级指标</t>
  </si>
  <si>
    <t>指标值</t>
  </si>
  <si>
    <t>产出指标</t>
  </si>
  <si>
    <t>数量指标</t>
  </si>
  <si>
    <t>补助接受职业教育的脱贫户（含监测户）子女人数</t>
  </si>
  <si>
    <t>≥500人</t>
  </si>
  <si>
    <t>质量指标</t>
  </si>
  <si>
    <t>资助标准达标率</t>
  </si>
  <si>
    <t>享受职业学历教育补助的学生中脱贫户（含监测户）子女占比</t>
  </si>
  <si>
    <t>时效指标</t>
  </si>
  <si>
    <t>资助经费及时发放率</t>
  </si>
  <si>
    <t>效益指标</t>
  </si>
  <si>
    <t>经济效益</t>
  </si>
  <si>
    <t>减少脱贫户（含监测户）子女就读职业教育支出</t>
  </si>
  <si>
    <t>≥150万元</t>
  </si>
  <si>
    <t>社会效益</t>
  </si>
  <si>
    <t>受益脱贫户户数</t>
  </si>
  <si>
    <t>≥250户</t>
  </si>
  <si>
    <t>满意度指标</t>
  </si>
  <si>
    <t>服务对象</t>
  </si>
  <si>
    <t>脱贫户满意度</t>
  </si>
  <si>
    <t>≥95%</t>
  </si>
  <si>
    <t>注：1.此类表由项目申报单位分类提供预期绩效信息，乡村一级必须填报总体目标和数量指标；2.“其他资金”是指与财政拨款共同用于同一巩固拓展脱贫攻坚成果同乡村振兴有效衔接项目的单位自有资金、社会资金等；3.请根据实际情况，选择适合的二级指标进行填报，分类细化三级指标和指标值。</t>
  </si>
  <si>
    <t>防返贫致贫新增监测户到户增收产业项目(2023年)</t>
    <phoneticPr fontId="18" type="noConversion"/>
  </si>
</sst>
</file>

<file path=xl/styles.xml><?xml version="1.0" encoding="utf-8"?>
<styleSheet xmlns="http://schemas.openxmlformats.org/spreadsheetml/2006/main">
  <numFmts count="4">
    <numFmt numFmtId="180" formatCode="0.00;[Red]0.00"/>
    <numFmt numFmtId="181" formatCode="0.00_ "/>
    <numFmt numFmtId="182" formatCode="0_ "/>
    <numFmt numFmtId="183" formatCode="#,##0_);[Red]\(#,##0\)"/>
  </numFmts>
  <fonts count="19">
    <font>
      <sz val="12"/>
      <name val="宋体"/>
      <charset val="134"/>
    </font>
    <font>
      <sz val="24"/>
      <color indexed="8"/>
      <name val="方正小标宋简体"/>
      <charset val="134"/>
    </font>
    <font>
      <b/>
      <sz val="10"/>
      <name val="宋体"/>
      <charset val="134"/>
    </font>
    <font>
      <sz val="10"/>
      <name val="宋体"/>
      <charset val="134"/>
    </font>
    <font>
      <sz val="24"/>
      <name val="宋体"/>
      <charset val="134"/>
    </font>
    <font>
      <sz val="24"/>
      <name val="方正小标宋简体"/>
      <charset val="134"/>
    </font>
    <font>
      <sz val="10"/>
      <name val="黑体"/>
      <charset val="134"/>
    </font>
    <font>
      <sz val="10"/>
      <color theme="1"/>
      <name val="宋体"/>
      <charset val="134"/>
    </font>
    <font>
      <sz val="10"/>
      <color indexed="8"/>
      <name val="宋体"/>
      <charset val="134"/>
    </font>
    <font>
      <sz val="10"/>
      <name val="宋体"/>
      <charset val="134"/>
    </font>
    <font>
      <sz val="10"/>
      <name val="宋体"/>
      <charset val="134"/>
      <scheme val="minor"/>
    </font>
    <font>
      <sz val="12"/>
      <name val="仿宋_GB2312"/>
      <charset val="134"/>
    </font>
    <font>
      <sz val="8"/>
      <name val="宋体"/>
      <charset val="134"/>
    </font>
    <font>
      <sz val="20"/>
      <name val="方正小标宋简体"/>
      <charset val="134"/>
    </font>
    <font>
      <sz val="11"/>
      <color theme="1"/>
      <name val="宋体"/>
      <charset val="134"/>
      <scheme val="minor"/>
    </font>
    <font>
      <vertAlign val="superscript"/>
      <sz val="10"/>
      <name val="宋体"/>
      <charset val="134"/>
    </font>
    <font>
      <vertAlign val="subscript"/>
      <sz val="10"/>
      <name val="宋体"/>
      <charset val="134"/>
      <scheme val="minor"/>
    </font>
    <font>
      <sz val="12"/>
      <name val="宋体"/>
      <charset val="134"/>
    </font>
    <font>
      <sz val="9"/>
      <name val="宋体"/>
      <charset val="134"/>
    </font>
  </fonts>
  <fills count="3">
    <fill>
      <patternFill patternType="none"/>
    </fill>
    <fill>
      <patternFill patternType="gray125"/>
    </fill>
    <fill>
      <patternFill patternType="solid">
        <fgColor rgb="FFFFFFFF"/>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7">
    <xf numFmtId="0" fontId="0" fillId="0" borderId="0">
      <alignment vertical="center"/>
    </xf>
    <xf numFmtId="0" fontId="17" fillId="0" borderId="0"/>
    <xf numFmtId="0" fontId="17" fillId="0" borderId="0"/>
    <xf numFmtId="0" fontId="17" fillId="0" borderId="0">
      <alignment vertical="center"/>
    </xf>
    <xf numFmtId="0" fontId="14" fillId="0" borderId="0">
      <alignment vertical="center"/>
    </xf>
    <xf numFmtId="0" fontId="17" fillId="0" borderId="0">
      <alignment vertical="center"/>
    </xf>
    <xf numFmtId="0" fontId="17" fillId="0" borderId="0">
      <alignment vertical="center"/>
    </xf>
  </cellStyleXfs>
  <cellXfs count="122">
    <xf numFmtId="0" fontId="0" fillId="0" borderId="0" xfId="0">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0" xfId="0" applyFont="1" applyAlignment="1">
      <alignment horizontal="justify" vertical="center"/>
    </xf>
    <xf numFmtId="0" fontId="4"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Alignment="1">
      <alignment horizontal="center" vertical="center"/>
    </xf>
    <xf numFmtId="0" fontId="3" fillId="0" borderId="0" xfId="0" applyFont="1" applyFill="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6"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3"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shrinkToFit="1"/>
    </xf>
    <xf numFmtId="57" fontId="3" fillId="0" borderId="1" xfId="3"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3" fillId="0" borderId="1" xfId="5" applyFont="1" applyFill="1" applyBorder="1" applyAlignment="1">
      <alignment horizontal="center" vertical="center" wrapText="1"/>
    </xf>
    <xf numFmtId="0" fontId="3" fillId="0" borderId="1" xfId="6" applyFont="1" applyFill="1" applyBorder="1" applyAlignment="1">
      <alignment horizontal="center" vertical="center" wrapText="1"/>
    </xf>
    <xf numFmtId="0" fontId="7" fillId="0" borderId="1" xfId="5" applyFont="1" applyFill="1" applyBorder="1" applyAlignment="1">
      <alignment horizontal="center" vertical="center" wrapText="1"/>
    </xf>
    <xf numFmtId="0" fontId="8" fillId="0" borderId="1" xfId="6" applyFont="1" applyFill="1" applyBorder="1" applyAlignment="1">
      <alignment horizontal="center" vertical="center" wrapText="1"/>
    </xf>
    <xf numFmtId="0" fontId="9" fillId="0" borderId="1" xfId="0"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81" fontId="3" fillId="0" borderId="1" xfId="2" applyNumberFormat="1" applyFont="1" applyFill="1" applyBorder="1" applyAlignment="1">
      <alignment horizontal="center" vertical="center" wrapText="1"/>
    </xf>
    <xf numFmtId="181" fontId="3" fillId="0" borderId="1" xfId="3" applyNumberFormat="1" applyFont="1" applyFill="1" applyBorder="1" applyAlignment="1">
      <alignment horizontal="center" vertical="center" wrapText="1"/>
    </xf>
    <xf numFmtId="0" fontId="3" fillId="0" borderId="1" xfId="2" applyNumberFormat="1" applyFont="1" applyFill="1" applyBorder="1" applyAlignment="1">
      <alignment horizontal="center" vertical="center" wrapText="1"/>
    </xf>
    <xf numFmtId="0" fontId="3" fillId="0" borderId="1" xfId="2" applyNumberFormat="1" applyFont="1" applyFill="1" applyBorder="1" applyAlignment="1">
      <alignment horizontal="center" vertical="center" shrinkToFit="1"/>
    </xf>
    <xf numFmtId="182" fontId="3" fillId="0" borderId="1" xfId="2" applyNumberFormat="1" applyFont="1" applyFill="1" applyBorder="1" applyAlignment="1">
      <alignment horizontal="center" vertical="center" wrapText="1"/>
    </xf>
    <xf numFmtId="183" fontId="3" fillId="0" borderId="1" xfId="2" applyNumberFormat="1" applyFont="1" applyFill="1" applyBorder="1" applyAlignment="1">
      <alignment horizontal="center" vertical="center" wrapText="1"/>
    </xf>
    <xf numFmtId="183" fontId="3" fillId="0" borderId="1" xfId="0" applyNumberFormat="1" applyFont="1" applyFill="1" applyBorder="1" applyAlignment="1">
      <alignment horizontal="center" vertical="center" wrapText="1"/>
    </xf>
    <xf numFmtId="181" fontId="3" fillId="0" borderId="1" xfId="6" applyNumberFormat="1" applyFont="1" applyFill="1" applyBorder="1" applyAlignment="1">
      <alignment horizontal="center" vertical="center" wrapText="1"/>
    </xf>
    <xf numFmtId="181" fontId="3" fillId="0" borderId="1" xfId="1" applyNumberFormat="1" applyFont="1" applyFill="1" applyBorder="1" applyAlignment="1">
      <alignment horizontal="center" vertical="center" wrapText="1"/>
    </xf>
    <xf numFmtId="183" fontId="3" fillId="0" borderId="1" xfId="1" applyNumberFormat="1" applyFont="1" applyFill="1" applyBorder="1" applyAlignment="1">
      <alignment horizontal="center" vertical="center" wrapText="1"/>
    </xf>
    <xf numFmtId="183" fontId="3" fillId="0" borderId="1" xfId="5" applyNumberFormat="1" applyFont="1" applyFill="1" applyBorder="1" applyAlignment="1">
      <alignment horizontal="center" vertical="center" wrapText="1"/>
    </xf>
    <xf numFmtId="181" fontId="8" fillId="0" borderId="1" xfId="6" applyNumberFormat="1" applyFont="1" applyFill="1" applyBorder="1" applyAlignment="1">
      <alignment horizontal="center" vertical="center" wrapText="1"/>
    </xf>
    <xf numFmtId="181" fontId="8" fillId="0" borderId="1" xfId="1" applyNumberFormat="1" applyFont="1" applyFill="1" applyBorder="1" applyAlignment="1">
      <alignment horizontal="center" vertical="center" wrapText="1"/>
    </xf>
    <xf numFmtId="183" fontId="8" fillId="0" borderId="1" xfId="1"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1" xfId="4"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3" applyFont="1" applyFill="1" applyBorder="1" applyAlignment="1">
      <alignment horizontal="center" vertical="center" wrapText="1"/>
    </xf>
    <xf numFmtId="182" fontId="3"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81" fontId="6" fillId="0" borderId="1" xfId="3"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shrinkToFit="1"/>
    </xf>
    <xf numFmtId="57" fontId="3" fillId="0" borderId="1" xfId="0" applyNumberFormat="1" applyFont="1" applyFill="1" applyBorder="1" applyAlignment="1">
      <alignment horizontal="center" vertical="center" wrapText="1"/>
    </xf>
    <xf numFmtId="0" fontId="3" fillId="0" borderId="0" xfId="0" applyFont="1" applyAlignment="1">
      <alignment vertical="center" wrapText="1"/>
    </xf>
    <xf numFmtId="0" fontId="6" fillId="0" borderId="0" xfId="0" applyFont="1" applyAlignment="1">
      <alignment horizontal="lef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lignment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11" xfId="0" applyFont="1" applyBorder="1" applyAlignment="1">
      <alignment vertical="center" wrapText="1"/>
    </xf>
    <xf numFmtId="0" fontId="12" fillId="0" borderId="8" xfId="0" applyFont="1" applyBorder="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13" fillId="0" borderId="0" xfId="0" applyFont="1" applyAlignment="1">
      <alignment horizontal="center" vertical="center" wrapText="1"/>
    </xf>
    <xf numFmtId="0" fontId="6"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5" xfId="0" applyFont="1" applyBorder="1" applyAlignment="1">
      <alignment vertical="center" wrapText="1"/>
    </xf>
    <xf numFmtId="0" fontId="12" fillId="0" borderId="17" xfId="0" applyFont="1" applyFill="1" applyBorder="1" applyAlignment="1">
      <alignment horizontal="center" vertical="center" wrapText="1"/>
    </xf>
    <xf numFmtId="0" fontId="3" fillId="0" borderId="0" xfId="0" applyFont="1" applyAlignment="1">
      <alignment horizontal="left"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3" fillId="0" borderId="1" xfId="3" applyFont="1" applyFill="1" applyBorder="1" applyAlignment="1">
      <alignment horizontal="center" vertical="center" wrapText="1"/>
    </xf>
    <xf numFmtId="181" fontId="3" fillId="0" borderId="1" xfId="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181" fontId="3" fillId="0" borderId="1" xfId="3" applyNumberFormat="1" applyFont="1" applyFill="1" applyBorder="1" applyAlignment="1">
      <alignment horizontal="center" vertical="center" wrapText="1"/>
    </xf>
    <xf numFmtId="0" fontId="1" fillId="0" borderId="0" xfId="0" applyFont="1" applyFill="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9" fontId="3" fillId="0" borderId="13" xfId="0" applyNumberFormat="1" applyFont="1" applyBorder="1" applyAlignment="1">
      <alignment horizontal="center"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9" fontId="3" fillId="2" borderId="1"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2" xfId="0" applyFont="1" applyFill="1" applyBorder="1" applyAlignment="1">
      <alignment horizontal="center" vertical="center" wrapText="1"/>
    </xf>
  </cellXfs>
  <cellStyles count="7">
    <cellStyle name="常规" xfId="0" builtinId="0"/>
    <cellStyle name="常规 2" xfId="2"/>
    <cellStyle name="常规 2 2" xfId="1"/>
    <cellStyle name="常规 3" xfId="5"/>
    <cellStyle name="常规 4" xfId="4"/>
    <cellStyle name="常规_附件1-5" xfId="3"/>
    <cellStyle name="常规_附件1-5 2" xfId="6"/>
  </cellStyles>
  <dxfs count="0"/>
  <tableStyles count="0" defaultTableStyle="TableStyleMedium2" defaultPivotStyle="PivotStyleLight16"/>
  <colors>
    <mruColors>
      <color rgb="FF92D050"/>
      <color rgb="FF00B0F0"/>
      <color rgb="FFFFFFFF"/>
      <color rgb="FFFFFF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P27"/>
  <sheetViews>
    <sheetView workbookViewId="0">
      <selection sqref="A1:CJ26"/>
    </sheetView>
  </sheetViews>
  <sheetFormatPr defaultColWidth="9" defaultRowHeight="14.25"/>
  <cols>
    <col min="1" max="1" width="3.625" customWidth="1"/>
    <col min="2" max="2" width="6.25" customWidth="1"/>
    <col min="3" max="3" width="5.5" customWidth="1"/>
    <col min="4" max="11" width="3.625" customWidth="1"/>
    <col min="12" max="12" width="4.875" customWidth="1"/>
    <col min="13" max="19" width="3.625" customWidth="1"/>
    <col min="20" max="20" width="5.125" customWidth="1"/>
    <col min="21" max="24" width="4.875" customWidth="1"/>
    <col min="25" max="35" width="3.625" customWidth="1"/>
    <col min="36" max="36" width="4.875" customWidth="1"/>
    <col min="37" max="37" width="5.875" customWidth="1"/>
    <col min="38" max="38" width="4.125" customWidth="1"/>
    <col min="39" max="39" width="4.375" customWidth="1"/>
    <col min="40" max="47" width="4.25" customWidth="1"/>
    <col min="48" max="52" width="3.625" customWidth="1"/>
    <col min="53" max="61" width="3.625" hidden="1" customWidth="1"/>
    <col min="62" max="62" width="4.75" hidden="1" customWidth="1"/>
    <col min="63" max="64" width="4.75" customWidth="1"/>
    <col min="65" max="65" width="3.625" customWidth="1"/>
    <col min="66" max="72" width="4.125" customWidth="1"/>
    <col min="73" max="75" width="3.625" customWidth="1"/>
    <col min="76" max="79" width="5.125" customWidth="1"/>
    <col min="80" max="88" width="3.625" customWidth="1"/>
  </cols>
  <sheetData>
    <row r="1" spans="1:94">
      <c r="A1" s="66" t="s">
        <v>0</v>
      </c>
      <c r="B1" s="66"/>
      <c r="C1" s="66"/>
      <c r="D1" s="66"/>
      <c r="E1" s="53"/>
      <c r="F1" s="53"/>
      <c r="G1" s="53"/>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row>
    <row r="2" spans="1:94" ht="27">
      <c r="A2" s="67" t="s">
        <v>1</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5"/>
      <c r="CL2" s="65"/>
      <c r="CM2" s="65"/>
      <c r="CN2" s="65"/>
      <c r="CO2" s="65"/>
      <c r="CP2" s="65"/>
    </row>
    <row r="3" spans="1:94" ht="27">
      <c r="A3" s="68" t="s">
        <v>2</v>
      </c>
      <c r="B3" s="68"/>
      <c r="C3" s="68"/>
      <c r="D3" s="68"/>
      <c r="E3" s="68"/>
      <c r="F3" s="68"/>
      <c r="G3" s="68"/>
      <c r="H3" s="68"/>
      <c r="I3" s="68"/>
      <c r="J3" s="68"/>
      <c r="K3" s="68"/>
      <c r="L3" s="68"/>
      <c r="M3" s="68"/>
      <c r="N3" s="68"/>
      <c r="O3" s="68"/>
      <c r="P3" s="68"/>
      <c r="Q3" s="68"/>
      <c r="R3" s="68"/>
      <c r="S3" s="68"/>
      <c r="T3" s="68"/>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row>
    <row r="4" spans="1:94">
      <c r="A4" s="69" t="s">
        <v>3</v>
      </c>
      <c r="B4" s="69" t="s">
        <v>4</v>
      </c>
      <c r="C4" s="81" t="s">
        <v>5</v>
      </c>
      <c r="D4" s="69" t="s">
        <v>6</v>
      </c>
      <c r="E4" s="86" t="s">
        <v>7</v>
      </c>
      <c r="F4" s="73"/>
      <c r="G4" s="84"/>
      <c r="H4" s="69" t="s">
        <v>8</v>
      </c>
      <c r="I4" s="69"/>
      <c r="J4" s="69"/>
      <c r="K4" s="69"/>
      <c r="L4" s="69"/>
      <c r="M4" s="69"/>
      <c r="N4" s="69"/>
      <c r="O4" s="69"/>
      <c r="P4" s="70" t="s">
        <v>9</v>
      </c>
      <c r="Q4" s="71"/>
      <c r="R4" s="71"/>
      <c r="S4" s="71"/>
      <c r="T4" s="71"/>
      <c r="U4" s="71"/>
      <c r="V4" s="71"/>
      <c r="W4" s="71"/>
      <c r="X4" s="72"/>
      <c r="Y4" s="70" t="s">
        <v>10</v>
      </c>
      <c r="Z4" s="71"/>
      <c r="AA4" s="71"/>
      <c r="AB4" s="71"/>
      <c r="AC4" s="71"/>
      <c r="AD4" s="71"/>
      <c r="AE4" s="71"/>
      <c r="AF4" s="72"/>
      <c r="AG4" s="70" t="s">
        <v>11</v>
      </c>
      <c r="AH4" s="71"/>
      <c r="AI4" s="71"/>
      <c r="AJ4" s="71"/>
      <c r="AK4" s="71"/>
      <c r="AL4" s="71"/>
      <c r="AM4" s="71"/>
      <c r="AN4" s="71"/>
      <c r="AO4" s="71"/>
      <c r="AP4" s="71"/>
      <c r="AQ4" s="71"/>
      <c r="AR4" s="71"/>
      <c r="AS4" s="71"/>
      <c r="AT4" s="71"/>
      <c r="AU4" s="71"/>
      <c r="AV4" s="71"/>
      <c r="AW4" s="71"/>
      <c r="AX4" s="71"/>
      <c r="AY4" s="71"/>
      <c r="AZ4" s="72"/>
      <c r="BA4" s="71" t="s">
        <v>12</v>
      </c>
      <c r="BB4" s="71"/>
      <c r="BC4" s="71"/>
      <c r="BD4" s="71"/>
      <c r="BE4" s="71"/>
      <c r="BF4" s="71"/>
      <c r="BG4" s="70" t="s">
        <v>13</v>
      </c>
      <c r="BH4" s="71"/>
      <c r="BI4" s="70" t="s">
        <v>14</v>
      </c>
      <c r="BJ4" s="71"/>
      <c r="BK4" s="71" t="s">
        <v>15</v>
      </c>
      <c r="BL4" s="71"/>
      <c r="BM4" s="71"/>
      <c r="BN4" s="71"/>
      <c r="BO4" s="71"/>
      <c r="BP4" s="71"/>
      <c r="BQ4" s="71"/>
      <c r="BR4" s="71" t="s">
        <v>16</v>
      </c>
      <c r="BS4" s="71"/>
      <c r="BT4" s="71"/>
      <c r="BU4" s="71"/>
      <c r="BV4" s="73"/>
      <c r="BW4" s="73"/>
      <c r="BX4" s="73"/>
      <c r="BY4" s="73" t="s">
        <v>17</v>
      </c>
      <c r="BZ4" s="73"/>
      <c r="CA4" s="73"/>
      <c r="CB4" s="73"/>
      <c r="CC4" s="73"/>
      <c r="CD4" s="73"/>
      <c r="CE4" s="73"/>
      <c r="CF4" s="73"/>
      <c r="CG4" s="73"/>
      <c r="CH4" s="73"/>
      <c r="CI4" s="73"/>
      <c r="CJ4" s="69" t="s">
        <v>18</v>
      </c>
    </row>
    <row r="5" spans="1:94">
      <c r="A5" s="69"/>
      <c r="B5" s="69"/>
      <c r="C5" s="82"/>
      <c r="D5" s="69"/>
      <c r="E5" s="76"/>
      <c r="F5" s="77"/>
      <c r="G5" s="85"/>
      <c r="H5" s="69" t="s">
        <v>19</v>
      </c>
      <c r="I5" s="69"/>
      <c r="J5" s="69"/>
      <c r="K5" s="69" t="s">
        <v>20</v>
      </c>
      <c r="L5" s="69"/>
      <c r="M5" s="69" t="s">
        <v>21</v>
      </c>
      <c r="N5" s="69"/>
      <c r="O5" s="69"/>
      <c r="P5" s="74" t="s">
        <v>19</v>
      </c>
      <c r="Q5" s="75"/>
      <c r="R5" s="75"/>
      <c r="S5" s="70" t="s">
        <v>20</v>
      </c>
      <c r="T5" s="71"/>
      <c r="U5" s="72"/>
      <c r="V5" s="76" t="s">
        <v>21</v>
      </c>
      <c r="W5" s="77"/>
      <c r="X5" s="77"/>
      <c r="Y5" s="70" t="s">
        <v>19</v>
      </c>
      <c r="Z5" s="71"/>
      <c r="AA5" s="72"/>
      <c r="AB5" s="70" t="s">
        <v>20</v>
      </c>
      <c r="AC5" s="72"/>
      <c r="AD5" s="70" t="s">
        <v>21</v>
      </c>
      <c r="AE5" s="71"/>
      <c r="AF5" s="72"/>
      <c r="AG5" s="75" t="s">
        <v>19</v>
      </c>
      <c r="AH5" s="75"/>
      <c r="AI5" s="78"/>
      <c r="AJ5" s="79" t="s">
        <v>20</v>
      </c>
      <c r="AK5" s="79"/>
      <c r="AL5" s="79"/>
      <c r="AM5" s="79"/>
      <c r="AN5" s="79"/>
      <c r="AO5" s="79"/>
      <c r="AP5" s="79" t="s">
        <v>21</v>
      </c>
      <c r="AQ5" s="79"/>
      <c r="AR5" s="79"/>
      <c r="AS5" s="75" t="s">
        <v>19</v>
      </c>
      <c r="AT5" s="75"/>
      <c r="AU5" s="78"/>
      <c r="AV5" s="71" t="s">
        <v>20</v>
      </c>
      <c r="AW5" s="71"/>
      <c r="AX5" s="71"/>
      <c r="AY5" s="71" t="s">
        <v>21</v>
      </c>
      <c r="AZ5" s="71"/>
      <c r="BA5" s="69" t="s">
        <v>22</v>
      </c>
      <c r="BB5" s="84" t="s">
        <v>23</v>
      </c>
      <c r="BC5" s="81" t="s">
        <v>24</v>
      </c>
      <c r="BD5" s="81" t="s">
        <v>25</v>
      </c>
      <c r="BE5" s="81" t="s">
        <v>26</v>
      </c>
      <c r="BF5" s="81" t="s">
        <v>27</v>
      </c>
      <c r="BG5" s="81" t="s">
        <v>22</v>
      </c>
      <c r="BH5" s="81" t="s">
        <v>28</v>
      </c>
      <c r="BI5" s="81" t="s">
        <v>22</v>
      </c>
      <c r="BJ5" s="81" t="s">
        <v>29</v>
      </c>
      <c r="BK5" s="75" t="s">
        <v>19</v>
      </c>
      <c r="BL5" s="75"/>
      <c r="BM5" s="78"/>
      <c r="BN5" s="81" t="s">
        <v>30</v>
      </c>
      <c r="BO5" s="79" t="s">
        <v>21</v>
      </c>
      <c r="BP5" s="79"/>
      <c r="BQ5" s="79"/>
      <c r="BR5" s="75" t="s">
        <v>19</v>
      </c>
      <c r="BS5" s="75"/>
      <c r="BT5" s="78"/>
      <c r="BU5" s="57"/>
      <c r="BV5" s="74" t="s">
        <v>21</v>
      </c>
      <c r="BW5" s="75"/>
      <c r="BX5" s="75"/>
      <c r="BY5" s="75" t="s">
        <v>19</v>
      </c>
      <c r="BZ5" s="75"/>
      <c r="CA5" s="78"/>
      <c r="CB5" s="82" t="s">
        <v>31</v>
      </c>
      <c r="CC5" s="74" t="s">
        <v>21</v>
      </c>
      <c r="CD5" s="75"/>
      <c r="CE5" s="75"/>
      <c r="CF5" s="82" t="s">
        <v>32</v>
      </c>
      <c r="CG5" s="74" t="s">
        <v>21</v>
      </c>
      <c r="CH5" s="75"/>
      <c r="CI5" s="75"/>
      <c r="CJ5" s="69"/>
    </row>
    <row r="6" spans="1:94" ht="54.95" customHeight="1">
      <c r="A6" s="69"/>
      <c r="B6" s="69"/>
      <c r="C6" s="83"/>
      <c r="D6" s="69"/>
      <c r="E6" s="59" t="s">
        <v>33</v>
      </c>
      <c r="F6" s="59" t="s">
        <v>34</v>
      </c>
      <c r="G6" s="59" t="s">
        <v>35</v>
      </c>
      <c r="H6" s="59" t="s">
        <v>33</v>
      </c>
      <c r="I6" s="59" t="s">
        <v>34</v>
      </c>
      <c r="J6" s="59" t="s">
        <v>35</v>
      </c>
      <c r="K6" s="59" t="s">
        <v>36</v>
      </c>
      <c r="L6" s="59" t="s">
        <v>37</v>
      </c>
      <c r="M6" s="59" t="s">
        <v>38</v>
      </c>
      <c r="N6" s="59" t="s">
        <v>39</v>
      </c>
      <c r="O6" s="59" t="s">
        <v>40</v>
      </c>
      <c r="P6" s="59" t="s">
        <v>33</v>
      </c>
      <c r="Q6" s="59" t="s">
        <v>34</v>
      </c>
      <c r="R6" s="59" t="s">
        <v>35</v>
      </c>
      <c r="S6" s="56" t="s">
        <v>36</v>
      </c>
      <c r="T6" s="56" t="s">
        <v>41</v>
      </c>
      <c r="U6" s="56" t="s">
        <v>42</v>
      </c>
      <c r="V6" s="56" t="s">
        <v>38</v>
      </c>
      <c r="W6" s="56" t="s">
        <v>39</v>
      </c>
      <c r="X6" s="56" t="s">
        <v>40</v>
      </c>
      <c r="Y6" s="59" t="s">
        <v>33</v>
      </c>
      <c r="Z6" s="59" t="s">
        <v>34</v>
      </c>
      <c r="AA6" s="59" t="s">
        <v>35</v>
      </c>
      <c r="AB6" s="56" t="s">
        <v>36</v>
      </c>
      <c r="AC6" s="56" t="s">
        <v>37</v>
      </c>
      <c r="AD6" s="56" t="s">
        <v>38</v>
      </c>
      <c r="AE6" s="56" t="s">
        <v>39</v>
      </c>
      <c r="AF6" s="56" t="s">
        <v>40</v>
      </c>
      <c r="AG6" s="59" t="s">
        <v>33</v>
      </c>
      <c r="AH6" s="59" t="s">
        <v>34</v>
      </c>
      <c r="AI6" s="59" t="s">
        <v>35</v>
      </c>
      <c r="AJ6" s="59" t="s">
        <v>43</v>
      </c>
      <c r="AK6" s="59" t="s">
        <v>44</v>
      </c>
      <c r="AL6" s="59" t="s">
        <v>45</v>
      </c>
      <c r="AM6" s="59" t="s">
        <v>46</v>
      </c>
      <c r="AN6" s="59" t="s">
        <v>47</v>
      </c>
      <c r="AO6" s="59" t="s">
        <v>48</v>
      </c>
      <c r="AP6" s="56" t="s">
        <v>38</v>
      </c>
      <c r="AQ6" s="56" t="s">
        <v>39</v>
      </c>
      <c r="AR6" s="56" t="s">
        <v>40</v>
      </c>
      <c r="AS6" s="59" t="s">
        <v>33</v>
      </c>
      <c r="AT6" s="59" t="s">
        <v>34</v>
      </c>
      <c r="AU6" s="59" t="s">
        <v>35</v>
      </c>
      <c r="AV6" s="56" t="s">
        <v>49</v>
      </c>
      <c r="AW6" s="56" t="s">
        <v>50</v>
      </c>
      <c r="AX6" s="56" t="s">
        <v>51</v>
      </c>
      <c r="AY6" s="56" t="s">
        <v>38</v>
      </c>
      <c r="AZ6" s="56" t="s">
        <v>39</v>
      </c>
      <c r="BA6" s="69"/>
      <c r="BB6" s="85"/>
      <c r="BC6" s="83"/>
      <c r="BD6" s="83"/>
      <c r="BE6" s="83"/>
      <c r="BF6" s="83"/>
      <c r="BG6" s="83"/>
      <c r="BH6" s="83"/>
      <c r="BI6" s="83"/>
      <c r="BJ6" s="83"/>
      <c r="BK6" s="56" t="s">
        <v>33</v>
      </c>
      <c r="BL6" s="56" t="s">
        <v>34</v>
      </c>
      <c r="BM6" s="56" t="s">
        <v>35</v>
      </c>
      <c r="BN6" s="83"/>
      <c r="BO6" s="56" t="s">
        <v>38</v>
      </c>
      <c r="BP6" s="56" t="s">
        <v>39</v>
      </c>
      <c r="BQ6" s="56" t="s">
        <v>40</v>
      </c>
      <c r="BR6" s="56" t="s">
        <v>33</v>
      </c>
      <c r="BS6" s="56" t="s">
        <v>34</v>
      </c>
      <c r="BT6" s="56" t="s">
        <v>35</v>
      </c>
      <c r="BU6" s="64" t="s">
        <v>52</v>
      </c>
      <c r="BV6" s="56" t="s">
        <v>38</v>
      </c>
      <c r="BW6" s="56" t="s">
        <v>39</v>
      </c>
      <c r="BX6" s="56" t="s">
        <v>40</v>
      </c>
      <c r="BY6" s="56" t="s">
        <v>33</v>
      </c>
      <c r="BZ6" s="56" t="s">
        <v>34</v>
      </c>
      <c r="CA6" s="56" t="s">
        <v>35</v>
      </c>
      <c r="CB6" s="83"/>
      <c r="CC6" s="56" t="s">
        <v>38</v>
      </c>
      <c r="CD6" s="56" t="s">
        <v>39</v>
      </c>
      <c r="CE6" s="56" t="s">
        <v>40</v>
      </c>
      <c r="CF6" s="83"/>
      <c r="CG6" s="56" t="s">
        <v>38</v>
      </c>
      <c r="CH6" s="56" t="s">
        <v>39</v>
      </c>
      <c r="CI6" s="56" t="s">
        <v>40</v>
      </c>
      <c r="CJ6" s="69"/>
    </row>
    <row r="7" spans="1:94" ht="39.950000000000003" customHeight="1">
      <c r="A7" s="56" t="s">
        <v>53</v>
      </c>
      <c r="B7" s="56"/>
      <c r="C7" s="56"/>
      <c r="D7" s="56"/>
      <c r="E7" s="59"/>
      <c r="F7" s="59"/>
      <c r="G7" s="59"/>
      <c r="H7" s="59"/>
      <c r="I7" s="59"/>
      <c r="J7" s="59"/>
      <c r="K7" s="56"/>
      <c r="L7" s="56"/>
      <c r="M7" s="56"/>
      <c r="N7" s="56"/>
      <c r="O7" s="56"/>
      <c r="P7" s="56"/>
      <c r="Q7" s="56"/>
      <c r="R7" s="56"/>
      <c r="S7" s="56"/>
      <c r="T7" s="56"/>
      <c r="U7" s="56"/>
      <c r="V7" s="56"/>
      <c r="W7" s="56"/>
      <c r="X7" s="56"/>
      <c r="Y7" s="56"/>
      <c r="Z7" s="62"/>
      <c r="AA7" s="62"/>
      <c r="AB7" s="62"/>
      <c r="AC7" s="62"/>
      <c r="AD7" s="62"/>
      <c r="AE7" s="62"/>
      <c r="AF7" s="62"/>
      <c r="AG7" s="63"/>
      <c r="AH7" s="63"/>
      <c r="AI7" s="59"/>
      <c r="AJ7" s="59"/>
      <c r="AK7" s="59"/>
      <c r="AL7" s="59"/>
      <c r="AM7" s="59"/>
      <c r="AN7" s="59"/>
      <c r="AO7" s="59"/>
      <c r="AP7" s="59"/>
      <c r="AQ7" s="59"/>
      <c r="AR7" s="59"/>
      <c r="AS7" s="59"/>
      <c r="AT7" s="59"/>
      <c r="AU7" s="59"/>
      <c r="AV7" s="56"/>
      <c r="AW7" s="56"/>
      <c r="AX7" s="56"/>
      <c r="AY7" s="56"/>
      <c r="AZ7" s="56"/>
      <c r="BA7" s="56"/>
      <c r="BB7" s="58"/>
      <c r="BC7" s="59"/>
      <c r="BD7" s="59"/>
      <c r="BE7" s="59"/>
      <c r="BF7" s="59"/>
      <c r="BG7" s="59"/>
      <c r="BH7" s="59"/>
      <c r="BI7" s="59"/>
      <c r="BJ7" s="59"/>
      <c r="BK7" s="59"/>
      <c r="BL7" s="59"/>
      <c r="BM7" s="59"/>
      <c r="BN7" s="59"/>
      <c r="BO7" s="59"/>
      <c r="BP7" s="59"/>
      <c r="BQ7" s="59"/>
      <c r="BR7" s="59"/>
      <c r="BS7" s="59"/>
      <c r="BT7" s="59"/>
      <c r="BU7" s="63"/>
      <c r="BV7" s="59"/>
      <c r="BW7" s="59"/>
      <c r="BX7" s="59"/>
      <c r="BY7" s="59"/>
      <c r="BZ7" s="59"/>
      <c r="CA7" s="59"/>
      <c r="CB7" s="59"/>
      <c r="CC7" s="59"/>
      <c r="CD7" s="59"/>
      <c r="CE7" s="59"/>
      <c r="CF7" s="59"/>
      <c r="CG7" s="59"/>
      <c r="CH7" s="59"/>
      <c r="CI7" s="59"/>
      <c r="CJ7" s="56"/>
    </row>
    <row r="8" spans="1:94" ht="20.100000000000001" customHeight="1">
      <c r="A8" s="60"/>
      <c r="B8" s="61" t="s">
        <v>54</v>
      </c>
      <c r="C8" s="61" t="s">
        <v>38</v>
      </c>
      <c r="D8" s="61">
        <v>5</v>
      </c>
      <c r="E8" s="61">
        <f t="shared" ref="E8:G9" si="0">H8+P8+Y8+AG8+BK8+BR8+CB8</f>
        <v>1.05</v>
      </c>
      <c r="F8" s="61">
        <f t="shared" si="0"/>
        <v>0.75</v>
      </c>
      <c r="G8" s="61">
        <f t="shared" si="0"/>
        <v>0.3</v>
      </c>
      <c r="H8" s="56">
        <v>0.35</v>
      </c>
      <c r="I8" s="56">
        <v>0.25</v>
      </c>
      <c r="J8" s="56">
        <v>0.1</v>
      </c>
      <c r="K8" s="56" t="s">
        <v>55</v>
      </c>
      <c r="L8" s="56">
        <v>5</v>
      </c>
      <c r="M8" s="56">
        <v>5</v>
      </c>
      <c r="N8" s="56"/>
      <c r="O8" s="56"/>
      <c r="P8" s="56">
        <v>0.7</v>
      </c>
      <c r="Q8" s="56">
        <v>0.5</v>
      </c>
      <c r="R8" s="56">
        <v>0.2</v>
      </c>
      <c r="S8" s="56" t="s">
        <v>56</v>
      </c>
      <c r="T8" s="56">
        <v>10</v>
      </c>
      <c r="U8" s="56"/>
      <c r="V8" s="56">
        <v>10</v>
      </c>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row>
    <row r="9" spans="1:94" ht="20.100000000000001" customHeight="1">
      <c r="A9" s="60"/>
      <c r="B9" s="61"/>
      <c r="C9" s="61"/>
      <c r="D9" s="61"/>
      <c r="E9" s="61">
        <f t="shared" si="0"/>
        <v>3.19</v>
      </c>
      <c r="F9" s="61">
        <f t="shared" si="0"/>
        <v>2.52</v>
      </c>
      <c r="G9" s="61">
        <f t="shared" si="0"/>
        <v>0.67</v>
      </c>
      <c r="H9" s="56"/>
      <c r="I9" s="56"/>
      <c r="J9" s="56"/>
      <c r="K9" s="56"/>
      <c r="L9" s="56"/>
      <c r="M9" s="56"/>
      <c r="N9" s="56"/>
      <c r="O9" s="56"/>
      <c r="P9" s="56">
        <v>0.25</v>
      </c>
      <c r="Q9" s="56">
        <v>0.15</v>
      </c>
      <c r="R9" s="56">
        <v>0.1</v>
      </c>
      <c r="S9" s="56" t="s">
        <v>57</v>
      </c>
      <c r="T9" s="56">
        <v>100</v>
      </c>
      <c r="U9" s="56"/>
      <c r="V9" s="56"/>
      <c r="W9" s="56">
        <v>100</v>
      </c>
      <c r="X9" s="56">
        <v>50</v>
      </c>
      <c r="Y9" s="56">
        <v>0.12</v>
      </c>
      <c r="Z9" s="56">
        <v>0.1</v>
      </c>
      <c r="AA9" s="56">
        <v>0.02</v>
      </c>
      <c r="AB9" s="56" t="s">
        <v>58</v>
      </c>
      <c r="AC9" s="56">
        <v>1</v>
      </c>
      <c r="AD9" s="56">
        <v>1</v>
      </c>
      <c r="AE9" s="56">
        <v>1</v>
      </c>
      <c r="AF9" s="56"/>
      <c r="AG9" s="56">
        <v>2.5</v>
      </c>
      <c r="AH9" s="56">
        <v>2</v>
      </c>
      <c r="AI9" s="56">
        <v>0.5</v>
      </c>
      <c r="AJ9" s="56"/>
      <c r="AK9" s="56">
        <v>1</v>
      </c>
      <c r="AL9" s="56">
        <v>1</v>
      </c>
      <c r="AM9" s="56"/>
      <c r="AN9" s="56">
        <v>1</v>
      </c>
      <c r="AO9" s="56"/>
      <c r="AP9" s="56">
        <v>1</v>
      </c>
      <c r="AQ9" s="56"/>
      <c r="AR9" s="56"/>
      <c r="AS9" s="56"/>
      <c r="AT9" s="56"/>
      <c r="AU9" s="56"/>
      <c r="AV9" s="56"/>
      <c r="AW9" s="56"/>
      <c r="AX9" s="56"/>
      <c r="AY9" s="56"/>
      <c r="AZ9" s="56"/>
      <c r="BA9" s="56"/>
      <c r="BB9" s="56"/>
      <c r="BC9" s="56"/>
      <c r="BD9" s="56"/>
      <c r="BE9" s="56"/>
      <c r="BF9" s="56"/>
      <c r="BG9" s="56"/>
      <c r="BH9" s="56"/>
      <c r="BI9" s="56"/>
      <c r="BJ9" s="56"/>
      <c r="BK9" s="56">
        <v>0.3</v>
      </c>
      <c r="BL9" s="56">
        <v>0.25</v>
      </c>
      <c r="BM9" s="56">
        <v>0.05</v>
      </c>
      <c r="BN9" s="56">
        <v>5</v>
      </c>
      <c r="BO9" s="56">
        <v>5</v>
      </c>
      <c r="BP9" s="56"/>
      <c r="BQ9" s="56"/>
      <c r="BR9" s="56">
        <v>0.02</v>
      </c>
      <c r="BS9" s="56">
        <v>0.02</v>
      </c>
      <c r="BT9" s="56"/>
      <c r="BU9" s="56">
        <v>1</v>
      </c>
      <c r="BV9" s="56">
        <v>1</v>
      </c>
      <c r="BW9" s="56"/>
      <c r="BX9" s="56"/>
      <c r="BY9" s="56"/>
      <c r="BZ9" s="56"/>
      <c r="CA9" s="56"/>
      <c r="CB9" s="56"/>
      <c r="CC9" s="56"/>
      <c r="CD9" s="56"/>
      <c r="CE9" s="56"/>
      <c r="CF9" s="56"/>
      <c r="CG9" s="56"/>
      <c r="CH9" s="56"/>
      <c r="CI9" s="56"/>
      <c r="CJ9" s="56"/>
    </row>
    <row r="10" spans="1:94" ht="20.100000000000001" customHeight="1">
      <c r="A10" s="60"/>
      <c r="B10" s="60"/>
      <c r="C10" s="60"/>
      <c r="D10" s="60"/>
      <c r="E10" s="60"/>
      <c r="F10" s="60"/>
      <c r="G10" s="60"/>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row>
    <row r="11" spans="1:94" ht="20.100000000000001" customHeight="1">
      <c r="A11" s="60"/>
      <c r="B11" s="60"/>
      <c r="C11" s="60"/>
      <c r="D11" s="60"/>
      <c r="E11" s="60"/>
      <c r="F11" s="60"/>
      <c r="G11" s="60"/>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row>
    <row r="12" spans="1:94" ht="20.100000000000001" customHeight="1">
      <c r="A12" s="60"/>
      <c r="B12" s="60"/>
      <c r="C12" s="60"/>
      <c r="D12" s="60"/>
      <c r="E12" s="60"/>
      <c r="F12" s="60"/>
      <c r="G12" s="60"/>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row>
    <row r="13" spans="1:94" ht="20.100000000000001" customHeight="1">
      <c r="A13" s="60"/>
      <c r="B13" s="60"/>
      <c r="C13" s="60"/>
      <c r="D13" s="60"/>
      <c r="E13" s="60"/>
      <c r="F13" s="60"/>
      <c r="G13" s="60"/>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row>
    <row r="14" spans="1:94" ht="20.100000000000001" customHeight="1">
      <c r="A14" s="60"/>
      <c r="B14" s="60"/>
      <c r="C14" s="60"/>
      <c r="D14" s="60"/>
      <c r="E14" s="60"/>
      <c r="F14" s="60"/>
      <c r="G14" s="60"/>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row>
    <row r="15" spans="1:94" ht="20.100000000000001" customHeight="1">
      <c r="A15" s="60"/>
      <c r="B15" s="60"/>
      <c r="C15" s="60"/>
      <c r="D15" s="60"/>
      <c r="E15" s="60"/>
      <c r="F15" s="60"/>
      <c r="G15" s="60"/>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row>
    <row r="16" spans="1:94" ht="20.100000000000001" customHeight="1">
      <c r="A16" s="60"/>
      <c r="B16" s="60"/>
      <c r="C16" s="60"/>
      <c r="D16" s="60"/>
      <c r="E16" s="60"/>
      <c r="F16" s="60"/>
      <c r="G16" s="60"/>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row>
    <row r="17" spans="1:88" ht="20.100000000000001" customHeight="1">
      <c r="A17" s="60"/>
      <c r="B17" s="60"/>
      <c r="C17" s="60"/>
      <c r="D17" s="60"/>
      <c r="E17" s="60"/>
      <c r="F17" s="60"/>
      <c r="G17" s="60"/>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row>
    <row r="18" spans="1:88" ht="20.100000000000001" customHeight="1">
      <c r="A18" s="60"/>
      <c r="B18" s="60"/>
      <c r="C18" s="60"/>
      <c r="D18" s="60"/>
      <c r="E18" s="60"/>
      <c r="F18" s="60"/>
      <c r="G18" s="60"/>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row>
    <row r="19" spans="1:88" ht="20.100000000000001" customHeight="1">
      <c r="A19" s="60"/>
      <c r="B19" s="60"/>
      <c r="C19" s="60"/>
      <c r="D19" s="60"/>
      <c r="E19" s="60"/>
      <c r="F19" s="60"/>
      <c r="G19" s="60"/>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row>
    <row r="20" spans="1:88" ht="20.100000000000001" customHeight="1">
      <c r="A20" s="60"/>
      <c r="B20" s="60"/>
      <c r="C20" s="60"/>
      <c r="D20" s="60"/>
      <c r="E20" s="60"/>
      <c r="F20" s="60"/>
      <c r="G20" s="60"/>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row>
    <row r="21" spans="1:88" ht="20.100000000000001" customHeight="1">
      <c r="A21" s="60"/>
      <c r="B21" s="60"/>
      <c r="C21" s="60"/>
      <c r="D21" s="60"/>
      <c r="E21" s="60"/>
      <c r="F21" s="60"/>
      <c r="G21" s="60"/>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row>
    <row r="22" spans="1:88" ht="20.100000000000001" customHeight="1">
      <c r="A22" s="60"/>
      <c r="B22" s="60"/>
      <c r="C22" s="60"/>
      <c r="D22" s="60"/>
      <c r="E22" s="60"/>
      <c r="F22" s="60"/>
      <c r="G22" s="60"/>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row>
    <row r="23" spans="1:88" ht="20.100000000000001" customHeight="1">
      <c r="A23" s="60"/>
      <c r="B23" s="60"/>
      <c r="C23" s="60"/>
      <c r="D23" s="60"/>
      <c r="E23" s="60"/>
      <c r="F23" s="60"/>
      <c r="G23" s="60"/>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row>
    <row r="24" spans="1:88" ht="20.100000000000001" customHeight="1">
      <c r="A24" s="60"/>
      <c r="B24" s="60"/>
      <c r="C24" s="60"/>
      <c r="D24" s="60"/>
      <c r="E24" s="60"/>
      <c r="F24" s="60"/>
      <c r="G24" s="60"/>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row>
    <row r="25" spans="1:88" ht="20.100000000000001" customHeight="1">
      <c r="A25" s="60"/>
      <c r="B25" s="60"/>
      <c r="C25" s="60"/>
      <c r="D25" s="60"/>
      <c r="E25" s="60"/>
      <c r="F25" s="60"/>
      <c r="G25" s="60"/>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row>
    <row r="26" spans="1:88" ht="20.100000000000001" customHeight="1">
      <c r="A26" s="60"/>
      <c r="B26" s="60"/>
      <c r="C26" s="60"/>
      <c r="D26" s="60"/>
      <c r="E26" s="60"/>
      <c r="F26" s="60"/>
      <c r="G26" s="60"/>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row>
    <row r="27" spans="1:88" s="52" customFormat="1" ht="21.95" customHeight="1">
      <c r="A27" s="80" t="s">
        <v>59</v>
      </c>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row>
  </sheetData>
  <mergeCells count="55">
    <mergeCell ref="BJ5:BJ6"/>
    <mergeCell ref="BN5:BN6"/>
    <mergeCell ref="CB5:CB6"/>
    <mergeCell ref="CF5:CF6"/>
    <mergeCell ref="CJ4:CJ6"/>
    <mergeCell ref="CC5:CE5"/>
    <mergeCell ref="CG5:CI5"/>
    <mergeCell ref="A27:CJ27"/>
    <mergeCell ref="A4:A6"/>
    <mergeCell ref="B4:B6"/>
    <mergeCell ref="C4:C6"/>
    <mergeCell ref="D4:D6"/>
    <mergeCell ref="BA5:BA6"/>
    <mergeCell ref="BB5:BB6"/>
    <mergeCell ref="BC5:BC6"/>
    <mergeCell ref="BD5:BD6"/>
    <mergeCell ref="BE5:BE6"/>
    <mergeCell ref="BF5:BF6"/>
    <mergeCell ref="BG5:BG6"/>
    <mergeCell ref="BH5:BH6"/>
    <mergeCell ref="BI5:BI6"/>
    <mergeCell ref="BK5:BM5"/>
    <mergeCell ref="BO5:BQ5"/>
    <mergeCell ref="BR5:BT5"/>
    <mergeCell ref="BV5:BX5"/>
    <mergeCell ref="BY5:CA5"/>
    <mergeCell ref="AJ5:AO5"/>
    <mergeCell ref="AP5:AR5"/>
    <mergeCell ref="AS5:AU5"/>
    <mergeCell ref="AV5:AX5"/>
    <mergeCell ref="AY5:AZ5"/>
    <mergeCell ref="V5:X5"/>
    <mergeCell ref="Y5:AA5"/>
    <mergeCell ref="AB5:AC5"/>
    <mergeCell ref="AD5:AF5"/>
    <mergeCell ref="AG5:AI5"/>
    <mergeCell ref="H5:J5"/>
    <mergeCell ref="K5:L5"/>
    <mergeCell ref="M5:O5"/>
    <mergeCell ref="P5:R5"/>
    <mergeCell ref="S5:U5"/>
    <mergeCell ref="A1:D1"/>
    <mergeCell ref="A2:CJ2"/>
    <mergeCell ref="A3:T3"/>
    <mergeCell ref="H4:O4"/>
    <mergeCell ref="P4:X4"/>
    <mergeCell ref="Y4:AF4"/>
    <mergeCell ref="AG4:AZ4"/>
    <mergeCell ref="BA4:BF4"/>
    <mergeCell ref="BG4:BH4"/>
    <mergeCell ref="BI4:BJ4"/>
    <mergeCell ref="BK4:BQ4"/>
    <mergeCell ref="BR4:BX4"/>
    <mergeCell ref="BY4:CI4"/>
    <mergeCell ref="E4:G5"/>
  </mergeCells>
  <phoneticPr fontId="18" type="noConversion"/>
  <pageMargins left="0.36" right="0.36" top="1" bottom="1" header="0.51" footer="0.51"/>
  <pageSetup paperSize="8" orientation="landscape"/>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Y139"/>
  <sheetViews>
    <sheetView tabSelected="1" view="pageBreakPreview" workbookViewId="0">
      <pane xSplit="4" ySplit="7" topLeftCell="E8" activePane="bottomRight" state="frozen"/>
      <selection pane="topRight"/>
      <selection pane="bottomLeft"/>
      <selection pane="bottomRight" activeCell="E11" sqref="E11"/>
    </sheetView>
  </sheetViews>
  <sheetFormatPr defaultColWidth="9" defaultRowHeight="14.25"/>
  <cols>
    <col min="1" max="1" width="13.625" style="10" customWidth="1"/>
    <col min="2" max="2" width="6.625" style="10" customWidth="1"/>
    <col min="3" max="3" width="43" style="10" customWidth="1"/>
    <col min="4" max="4" width="26.125" style="10" customWidth="1"/>
    <col min="5" max="5" width="48.25" style="10" customWidth="1"/>
    <col min="6" max="6" width="20" style="11" customWidth="1"/>
    <col min="7" max="7" width="5.75" style="10" customWidth="1"/>
    <col min="8" max="8" width="6" style="10" customWidth="1"/>
    <col min="9" max="9" width="9.125" style="10" customWidth="1"/>
    <col min="10" max="10" width="7.5" style="10" customWidth="1"/>
    <col min="11" max="11" width="7.25" style="10" customWidth="1"/>
    <col min="12" max="12" width="8.75" style="10" customWidth="1"/>
    <col min="13" max="17" width="9.75" style="10" customWidth="1"/>
    <col min="18" max="18" width="14.875" style="10" customWidth="1"/>
    <col min="19" max="19" width="13.25" style="10" customWidth="1"/>
    <col min="20" max="20" width="12.125" style="10" customWidth="1"/>
    <col min="21" max="21" width="15.625" style="10" customWidth="1"/>
    <col min="22" max="16384" width="9" style="10"/>
  </cols>
  <sheetData>
    <row r="1" spans="1:21">
      <c r="A1" s="10" t="s">
        <v>60</v>
      </c>
    </row>
    <row r="2" spans="1:21" s="4" customFormat="1" ht="27.75" customHeight="1">
      <c r="A2" s="87" t="s">
        <v>61</v>
      </c>
      <c r="B2" s="87"/>
      <c r="C2" s="87"/>
      <c r="D2" s="87"/>
      <c r="E2" s="87"/>
      <c r="F2" s="88"/>
      <c r="G2" s="87"/>
      <c r="H2" s="87"/>
      <c r="I2" s="87"/>
      <c r="J2" s="87"/>
      <c r="K2" s="87"/>
      <c r="L2" s="87"/>
      <c r="M2" s="87"/>
      <c r="N2" s="87"/>
      <c r="O2" s="87"/>
      <c r="P2" s="87"/>
      <c r="Q2" s="87"/>
      <c r="R2" s="87"/>
    </row>
    <row r="3" spans="1:21" ht="16.5" customHeight="1">
      <c r="A3" s="89"/>
      <c r="B3" s="89"/>
      <c r="C3" s="89"/>
      <c r="D3" s="89"/>
      <c r="E3" s="89"/>
      <c r="F3" s="90"/>
      <c r="G3" s="89"/>
      <c r="H3" s="89"/>
      <c r="I3" s="89"/>
      <c r="J3" s="89"/>
      <c r="K3" s="12"/>
      <c r="L3" s="12"/>
      <c r="M3" s="12"/>
      <c r="N3" s="12"/>
      <c r="O3" s="12"/>
      <c r="P3" s="12"/>
      <c r="Q3" s="12"/>
      <c r="R3" s="12"/>
    </row>
    <row r="4" spans="1:21" s="5" customFormat="1" ht="29.1" customHeight="1">
      <c r="A4" s="93" t="s">
        <v>62</v>
      </c>
      <c r="B4" s="93" t="s">
        <v>63</v>
      </c>
      <c r="C4" s="93" t="s">
        <v>64</v>
      </c>
      <c r="D4" s="93" t="s">
        <v>65</v>
      </c>
      <c r="E4" s="91" t="s">
        <v>66</v>
      </c>
      <c r="F4" s="91" t="s">
        <v>67</v>
      </c>
      <c r="G4" s="91" t="s">
        <v>68</v>
      </c>
      <c r="H4" s="91"/>
      <c r="I4" s="92" t="s">
        <v>69</v>
      </c>
      <c r="J4" s="92"/>
      <c r="K4" s="92"/>
      <c r="L4" s="93" t="s">
        <v>70</v>
      </c>
      <c r="M4" s="93"/>
      <c r="N4" s="93"/>
      <c r="O4" s="93"/>
      <c r="P4" s="93"/>
      <c r="Q4" s="13" t="s">
        <v>71</v>
      </c>
      <c r="R4" s="93" t="s">
        <v>72</v>
      </c>
      <c r="S4" s="93" t="s">
        <v>73</v>
      </c>
      <c r="T4" s="93" t="s">
        <v>74</v>
      </c>
      <c r="U4" s="93" t="s">
        <v>18</v>
      </c>
    </row>
    <row r="5" spans="1:21" s="5" customFormat="1" ht="15.75" customHeight="1">
      <c r="A5" s="93"/>
      <c r="B5" s="93"/>
      <c r="C5" s="93"/>
      <c r="D5" s="93"/>
      <c r="E5" s="91"/>
      <c r="F5" s="91"/>
      <c r="G5" s="91" t="s">
        <v>75</v>
      </c>
      <c r="H5" s="91" t="s">
        <v>76</v>
      </c>
      <c r="I5" s="98" t="s">
        <v>53</v>
      </c>
      <c r="J5" s="92" t="s">
        <v>77</v>
      </c>
      <c r="K5" s="92" t="s">
        <v>35</v>
      </c>
      <c r="L5" s="93" t="s">
        <v>78</v>
      </c>
      <c r="M5" s="92" t="s">
        <v>79</v>
      </c>
      <c r="N5" s="92"/>
      <c r="O5" s="92"/>
      <c r="P5" s="92"/>
      <c r="Q5" s="93" t="s">
        <v>80</v>
      </c>
      <c r="R5" s="93"/>
      <c r="S5" s="93"/>
      <c r="T5" s="93"/>
      <c r="U5" s="93"/>
    </row>
    <row r="6" spans="1:21" s="5" customFormat="1" ht="15.75" customHeight="1">
      <c r="A6" s="93"/>
      <c r="B6" s="93"/>
      <c r="C6" s="93"/>
      <c r="D6" s="93"/>
      <c r="E6" s="91"/>
      <c r="F6" s="91"/>
      <c r="G6" s="91"/>
      <c r="H6" s="91"/>
      <c r="I6" s="98"/>
      <c r="J6" s="92"/>
      <c r="K6" s="92"/>
      <c r="L6" s="93"/>
      <c r="M6" s="92" t="s">
        <v>81</v>
      </c>
      <c r="N6" s="92" t="s">
        <v>82</v>
      </c>
      <c r="O6" s="93" t="s">
        <v>83</v>
      </c>
      <c r="P6" s="93"/>
      <c r="Q6" s="93"/>
      <c r="R6" s="93"/>
      <c r="S6" s="93"/>
      <c r="T6" s="93"/>
      <c r="U6" s="93"/>
    </row>
    <row r="7" spans="1:21" s="5" customFormat="1" ht="33" customHeight="1">
      <c r="A7" s="93"/>
      <c r="B7" s="93"/>
      <c r="C7" s="93"/>
      <c r="D7" s="93"/>
      <c r="E7" s="91"/>
      <c r="F7" s="91"/>
      <c r="G7" s="91"/>
      <c r="H7" s="91"/>
      <c r="I7" s="98"/>
      <c r="J7" s="92"/>
      <c r="K7" s="92"/>
      <c r="L7" s="93"/>
      <c r="M7" s="92"/>
      <c r="N7" s="92"/>
      <c r="O7" s="28" t="s">
        <v>84</v>
      </c>
      <c r="P7" s="13" t="s">
        <v>85</v>
      </c>
      <c r="Q7" s="93"/>
      <c r="R7" s="93"/>
      <c r="S7" s="93"/>
      <c r="T7" s="93"/>
      <c r="U7" s="93"/>
    </row>
    <row r="8" spans="1:21" s="5" customFormat="1" ht="21.95" customHeight="1">
      <c r="A8" s="15" t="s">
        <v>86</v>
      </c>
      <c r="B8" s="95" t="s">
        <v>87</v>
      </c>
      <c r="C8" s="16" t="s">
        <v>88</v>
      </c>
      <c r="D8" s="16" t="s">
        <v>89</v>
      </c>
      <c r="E8" s="16" t="s">
        <v>88</v>
      </c>
      <c r="F8" s="17" t="s">
        <v>90</v>
      </c>
      <c r="G8" s="14" t="s">
        <v>91</v>
      </c>
      <c r="H8" s="14">
        <v>1</v>
      </c>
      <c r="I8" s="29">
        <f t="shared" ref="I8:I13" si="0">J8</f>
        <v>30</v>
      </c>
      <c r="J8" s="16">
        <v>30</v>
      </c>
      <c r="K8" s="28"/>
      <c r="L8" s="13" t="s">
        <v>92</v>
      </c>
      <c r="M8" s="16">
        <v>124</v>
      </c>
      <c r="N8" s="16">
        <v>455</v>
      </c>
      <c r="O8" s="16">
        <v>124</v>
      </c>
      <c r="P8" s="16">
        <v>455</v>
      </c>
      <c r="Q8" s="26"/>
      <c r="R8" s="13" t="s">
        <v>93</v>
      </c>
      <c r="S8" s="16" t="s">
        <v>89</v>
      </c>
      <c r="T8" s="19" t="s">
        <v>94</v>
      </c>
      <c r="U8" s="13"/>
    </row>
    <row r="9" spans="1:21" s="5" customFormat="1" ht="21.95" customHeight="1">
      <c r="A9" s="15" t="s">
        <v>95</v>
      </c>
      <c r="B9" s="95"/>
      <c r="C9" s="16" t="s">
        <v>96</v>
      </c>
      <c r="D9" s="16" t="s">
        <v>89</v>
      </c>
      <c r="E9" s="16" t="s">
        <v>96</v>
      </c>
      <c r="F9" s="17" t="s">
        <v>90</v>
      </c>
      <c r="G9" s="14" t="s">
        <v>91</v>
      </c>
      <c r="H9" s="14">
        <v>1</v>
      </c>
      <c r="I9" s="29">
        <f t="shared" si="0"/>
        <v>300</v>
      </c>
      <c r="J9" s="16">
        <v>300</v>
      </c>
      <c r="K9" s="28"/>
      <c r="L9" s="13" t="s">
        <v>92</v>
      </c>
      <c r="M9" s="30">
        <v>342</v>
      </c>
      <c r="N9" s="30"/>
      <c r="O9" s="30">
        <v>342</v>
      </c>
      <c r="P9" s="26"/>
      <c r="Q9" s="26"/>
      <c r="R9" s="13" t="s">
        <v>93</v>
      </c>
      <c r="S9" s="16" t="s">
        <v>89</v>
      </c>
      <c r="T9" s="19" t="s">
        <v>94</v>
      </c>
      <c r="U9" s="13"/>
    </row>
    <row r="10" spans="1:21" s="5" customFormat="1" ht="39.950000000000003" customHeight="1">
      <c r="A10" s="15" t="s">
        <v>97</v>
      </c>
      <c r="B10" s="95"/>
      <c r="C10" s="16" t="s">
        <v>98</v>
      </c>
      <c r="D10" s="16" t="s">
        <v>89</v>
      </c>
      <c r="E10" s="18" t="s">
        <v>99</v>
      </c>
      <c r="F10" s="17" t="s">
        <v>90</v>
      </c>
      <c r="G10" s="14" t="s">
        <v>100</v>
      </c>
      <c r="H10" s="14">
        <v>500</v>
      </c>
      <c r="I10" s="29">
        <f t="shared" si="0"/>
        <v>150</v>
      </c>
      <c r="J10" s="16">
        <v>150</v>
      </c>
      <c r="K10" s="28"/>
      <c r="L10" s="13" t="s">
        <v>92</v>
      </c>
      <c r="M10" s="30">
        <v>500</v>
      </c>
      <c r="N10" s="30">
        <v>1765</v>
      </c>
      <c r="O10" s="30">
        <v>500</v>
      </c>
      <c r="P10" s="26">
        <v>1765</v>
      </c>
      <c r="Q10" s="26"/>
      <c r="R10" s="13" t="s">
        <v>93</v>
      </c>
      <c r="S10" s="16" t="s">
        <v>89</v>
      </c>
      <c r="T10" s="19" t="s">
        <v>94</v>
      </c>
      <c r="U10" s="13"/>
    </row>
    <row r="11" spans="1:21" s="5" customFormat="1" ht="33" customHeight="1">
      <c r="A11" s="15" t="s">
        <v>101</v>
      </c>
      <c r="B11" s="95"/>
      <c r="C11" s="18" t="s">
        <v>642</v>
      </c>
      <c r="D11" s="16" t="s">
        <v>89</v>
      </c>
      <c r="E11" s="18" t="s">
        <v>642</v>
      </c>
      <c r="F11" s="17" t="s">
        <v>90</v>
      </c>
      <c r="G11" s="14" t="s">
        <v>102</v>
      </c>
      <c r="H11" s="14">
        <v>100</v>
      </c>
      <c r="I11" s="29">
        <f t="shared" si="0"/>
        <v>100</v>
      </c>
      <c r="J11" s="16">
        <v>100</v>
      </c>
      <c r="K11" s="28"/>
      <c r="L11" s="13" t="s">
        <v>92</v>
      </c>
      <c r="M11" s="30">
        <v>58</v>
      </c>
      <c r="N11" s="30">
        <v>207</v>
      </c>
      <c r="O11" s="30">
        <v>58</v>
      </c>
      <c r="P11" s="30">
        <v>207</v>
      </c>
      <c r="Q11" s="26"/>
      <c r="R11" s="13" t="s">
        <v>93</v>
      </c>
      <c r="S11" s="16" t="s">
        <v>89</v>
      </c>
      <c r="T11" s="19" t="s">
        <v>94</v>
      </c>
      <c r="U11" s="13"/>
    </row>
    <row r="12" spans="1:21" s="5" customFormat="1" ht="27" customHeight="1">
      <c r="A12" s="15" t="s">
        <v>103</v>
      </c>
      <c r="B12" s="95"/>
      <c r="C12" s="19" t="s">
        <v>104</v>
      </c>
      <c r="D12" s="16" t="s">
        <v>89</v>
      </c>
      <c r="E12" s="13" t="s">
        <v>105</v>
      </c>
      <c r="F12" s="17" t="s">
        <v>90</v>
      </c>
      <c r="G12" s="14" t="s">
        <v>91</v>
      </c>
      <c r="H12" s="14">
        <v>1</v>
      </c>
      <c r="I12" s="29">
        <f t="shared" si="0"/>
        <v>500</v>
      </c>
      <c r="J12" s="16">
        <v>500</v>
      </c>
      <c r="K12" s="28"/>
      <c r="L12" s="13" t="s">
        <v>92</v>
      </c>
      <c r="M12" s="30"/>
      <c r="N12" s="30"/>
      <c r="O12" s="30"/>
      <c r="P12" s="26"/>
      <c r="Q12" s="26"/>
      <c r="R12" s="13" t="s">
        <v>93</v>
      </c>
      <c r="S12" s="16" t="s">
        <v>89</v>
      </c>
      <c r="T12" s="19" t="s">
        <v>94</v>
      </c>
      <c r="U12" s="13"/>
    </row>
    <row r="13" spans="1:21" s="5" customFormat="1" ht="27" customHeight="1">
      <c r="A13" s="15" t="s">
        <v>106</v>
      </c>
      <c r="B13" s="95"/>
      <c r="C13" s="13" t="s">
        <v>107</v>
      </c>
      <c r="D13" s="16" t="s">
        <v>89</v>
      </c>
      <c r="E13" s="14" t="s">
        <v>108</v>
      </c>
      <c r="F13" s="17" t="s">
        <v>90</v>
      </c>
      <c r="G13" s="14" t="s">
        <v>102</v>
      </c>
      <c r="H13" s="14">
        <v>100</v>
      </c>
      <c r="I13" s="29">
        <f t="shared" si="0"/>
        <v>3</v>
      </c>
      <c r="J13" s="28">
        <v>3</v>
      </c>
      <c r="K13" s="28"/>
      <c r="L13" s="13" t="s">
        <v>92</v>
      </c>
      <c r="M13" s="30">
        <v>58</v>
      </c>
      <c r="N13" s="30">
        <v>207</v>
      </c>
      <c r="O13" s="30">
        <v>58</v>
      </c>
      <c r="P13" s="30">
        <v>207</v>
      </c>
      <c r="Q13" s="26"/>
      <c r="R13" s="13" t="s">
        <v>93</v>
      </c>
      <c r="S13" s="16" t="s">
        <v>89</v>
      </c>
      <c r="T13" s="19" t="s">
        <v>94</v>
      </c>
      <c r="U13" s="13"/>
    </row>
    <row r="14" spans="1:21" s="5" customFormat="1" ht="33" customHeight="1">
      <c r="A14" s="15" t="s">
        <v>109</v>
      </c>
      <c r="B14" s="95"/>
      <c r="C14" s="13" t="s">
        <v>110</v>
      </c>
      <c r="D14" s="13" t="s">
        <v>89</v>
      </c>
      <c r="E14" s="14" t="s">
        <v>111</v>
      </c>
      <c r="F14" s="17" t="s">
        <v>90</v>
      </c>
      <c r="G14" s="14" t="s">
        <v>112</v>
      </c>
      <c r="H14" s="14">
        <v>10000</v>
      </c>
      <c r="I14" s="29">
        <v>100</v>
      </c>
      <c r="J14" s="28">
        <v>100</v>
      </c>
      <c r="K14" s="28"/>
      <c r="L14" s="13" t="s">
        <v>92</v>
      </c>
      <c r="M14" s="28"/>
      <c r="N14" s="31">
        <v>10000</v>
      </c>
      <c r="O14" s="28"/>
      <c r="P14" s="13">
        <v>10000</v>
      </c>
      <c r="Q14" s="13"/>
      <c r="R14" s="13" t="s">
        <v>113</v>
      </c>
      <c r="S14" s="16" t="s">
        <v>89</v>
      </c>
      <c r="T14" s="13" t="s">
        <v>94</v>
      </c>
      <c r="U14" s="13"/>
    </row>
    <row r="15" spans="1:21" s="5" customFormat="1" ht="29.1" customHeight="1">
      <c r="A15" s="15" t="s">
        <v>114</v>
      </c>
      <c r="B15" s="95"/>
      <c r="C15" s="13" t="s">
        <v>115</v>
      </c>
      <c r="D15" s="13" t="s">
        <v>89</v>
      </c>
      <c r="E15" s="14" t="s">
        <v>116</v>
      </c>
      <c r="F15" s="17" t="s">
        <v>90</v>
      </c>
      <c r="G15" s="14" t="s">
        <v>100</v>
      </c>
      <c r="H15" s="14">
        <v>334</v>
      </c>
      <c r="I15" s="29">
        <v>150</v>
      </c>
      <c r="J15" s="28">
        <v>150</v>
      </c>
      <c r="K15" s="28"/>
      <c r="L15" s="13" t="s">
        <v>92</v>
      </c>
      <c r="M15" s="28"/>
      <c r="N15" s="31">
        <v>334</v>
      </c>
      <c r="O15" s="28"/>
      <c r="P15" s="13">
        <v>334</v>
      </c>
      <c r="Q15" s="13"/>
      <c r="R15" s="13" t="s">
        <v>113</v>
      </c>
      <c r="S15" s="16" t="s">
        <v>89</v>
      </c>
      <c r="T15" s="13" t="s">
        <v>94</v>
      </c>
      <c r="U15" s="13"/>
    </row>
    <row r="16" spans="1:21" s="5" customFormat="1" ht="33" customHeight="1">
      <c r="A16" s="15" t="s">
        <v>117</v>
      </c>
      <c r="B16" s="95"/>
      <c r="C16" s="18" t="s">
        <v>118</v>
      </c>
      <c r="D16" s="13" t="s">
        <v>119</v>
      </c>
      <c r="E16" s="13" t="s">
        <v>120</v>
      </c>
      <c r="F16" s="17" t="s">
        <v>90</v>
      </c>
      <c r="G16" s="13" t="s">
        <v>100</v>
      </c>
      <c r="H16" s="13">
        <v>4000</v>
      </c>
      <c r="I16" s="26">
        <v>250</v>
      </c>
      <c r="J16" s="26">
        <v>250</v>
      </c>
      <c r="K16" s="26">
        <v>0</v>
      </c>
      <c r="L16" s="13" t="s">
        <v>92</v>
      </c>
      <c r="M16" s="26">
        <v>1000</v>
      </c>
      <c r="N16" s="26">
        <v>4000</v>
      </c>
      <c r="O16" s="26">
        <v>1000</v>
      </c>
      <c r="P16" s="26">
        <v>4000</v>
      </c>
      <c r="Q16" s="26"/>
      <c r="R16" s="26" t="s">
        <v>121</v>
      </c>
      <c r="S16" s="16" t="s">
        <v>89</v>
      </c>
      <c r="T16" s="13" t="s">
        <v>94</v>
      </c>
      <c r="U16" s="13"/>
    </row>
    <row r="17" spans="1:21" s="5" customFormat="1" ht="27" customHeight="1">
      <c r="A17" s="15" t="s">
        <v>122</v>
      </c>
      <c r="B17" s="95"/>
      <c r="C17" s="13" t="s">
        <v>123</v>
      </c>
      <c r="D17" s="13" t="s">
        <v>119</v>
      </c>
      <c r="E17" s="14" t="s">
        <v>124</v>
      </c>
      <c r="F17" s="17" t="s">
        <v>90</v>
      </c>
      <c r="G17" s="14" t="s">
        <v>100</v>
      </c>
      <c r="H17" s="14">
        <v>15000</v>
      </c>
      <c r="I17" s="29">
        <v>150</v>
      </c>
      <c r="J17" s="28">
        <v>150</v>
      </c>
      <c r="K17" s="28"/>
      <c r="L17" s="13" t="s">
        <v>92</v>
      </c>
      <c r="M17" s="28"/>
      <c r="N17" s="32">
        <v>15000</v>
      </c>
      <c r="O17" s="28"/>
      <c r="P17" s="13"/>
      <c r="Q17" s="13"/>
      <c r="R17" s="13" t="s">
        <v>125</v>
      </c>
      <c r="S17" s="16" t="s">
        <v>89</v>
      </c>
      <c r="T17" s="13" t="s">
        <v>94</v>
      </c>
      <c r="U17" s="13"/>
    </row>
    <row r="18" spans="1:21" s="5" customFormat="1" ht="39.950000000000003" customHeight="1">
      <c r="A18" s="15" t="s">
        <v>126</v>
      </c>
      <c r="B18" s="95"/>
      <c r="C18" s="13" t="s">
        <v>127</v>
      </c>
      <c r="D18" s="13" t="s">
        <v>128</v>
      </c>
      <c r="E18" s="14" t="s">
        <v>129</v>
      </c>
      <c r="F18" s="17" t="s">
        <v>90</v>
      </c>
      <c r="G18" s="14" t="s">
        <v>100</v>
      </c>
      <c r="H18" s="14">
        <v>222</v>
      </c>
      <c r="I18" s="29">
        <v>25</v>
      </c>
      <c r="J18" s="28">
        <v>25</v>
      </c>
      <c r="K18" s="28"/>
      <c r="L18" s="13" t="s">
        <v>92</v>
      </c>
      <c r="M18" s="33">
        <v>222</v>
      </c>
      <c r="N18" s="33">
        <v>222</v>
      </c>
      <c r="O18" s="33">
        <v>222</v>
      </c>
      <c r="P18" s="34">
        <v>222</v>
      </c>
      <c r="Q18" s="13">
        <v>1126</v>
      </c>
      <c r="R18" s="13" t="s">
        <v>130</v>
      </c>
      <c r="S18" s="16" t="s">
        <v>89</v>
      </c>
      <c r="T18" s="13" t="s">
        <v>94</v>
      </c>
      <c r="U18" s="13"/>
    </row>
    <row r="19" spans="1:21" s="5" customFormat="1" ht="80.099999999999994" customHeight="1">
      <c r="A19" s="15" t="s">
        <v>131</v>
      </c>
      <c r="B19" s="95"/>
      <c r="C19" s="13" t="s">
        <v>132</v>
      </c>
      <c r="D19" s="13" t="s">
        <v>133</v>
      </c>
      <c r="E19" s="14" t="s">
        <v>134</v>
      </c>
      <c r="F19" s="17" t="s">
        <v>90</v>
      </c>
      <c r="G19" s="14" t="s">
        <v>102</v>
      </c>
      <c r="H19" s="14" t="s">
        <v>135</v>
      </c>
      <c r="I19" s="14">
        <v>199.44</v>
      </c>
      <c r="J19" s="14">
        <v>199.44</v>
      </c>
      <c r="K19" s="14"/>
      <c r="L19" s="14" t="s">
        <v>92</v>
      </c>
      <c r="M19" s="14"/>
      <c r="N19" s="14"/>
      <c r="O19" s="14"/>
      <c r="P19" s="14"/>
      <c r="Q19" s="14"/>
      <c r="R19" s="14" t="s">
        <v>136</v>
      </c>
      <c r="S19" s="16" t="s">
        <v>89</v>
      </c>
      <c r="T19" s="13" t="s">
        <v>94</v>
      </c>
      <c r="U19" s="13"/>
    </row>
    <row r="20" spans="1:21" s="5" customFormat="1" ht="30" customHeight="1">
      <c r="A20" s="15" t="s">
        <v>137</v>
      </c>
      <c r="B20" s="95"/>
      <c r="C20" s="20" t="s">
        <v>138</v>
      </c>
      <c r="D20" s="20" t="s">
        <v>139</v>
      </c>
      <c r="E20" s="21" t="s">
        <v>140</v>
      </c>
      <c r="F20" s="21" t="s">
        <v>141</v>
      </c>
      <c r="G20" s="21" t="s">
        <v>100</v>
      </c>
      <c r="H20" s="21">
        <v>500</v>
      </c>
      <c r="I20" s="35">
        <v>50</v>
      </c>
      <c r="J20" s="36">
        <v>50</v>
      </c>
      <c r="K20" s="36"/>
      <c r="L20" s="13" t="s">
        <v>92</v>
      </c>
      <c r="M20" s="37">
        <v>500</v>
      </c>
      <c r="N20" s="37">
        <v>500</v>
      </c>
      <c r="O20" s="37">
        <v>500</v>
      </c>
      <c r="P20" s="38">
        <v>500</v>
      </c>
      <c r="Q20" s="13">
        <v>1000</v>
      </c>
      <c r="R20" s="13" t="s">
        <v>130</v>
      </c>
      <c r="S20" s="16" t="s">
        <v>89</v>
      </c>
      <c r="T20" s="13" t="s">
        <v>94</v>
      </c>
      <c r="U20" s="13"/>
    </row>
    <row r="21" spans="1:21" s="5" customFormat="1" ht="36" customHeight="1">
      <c r="A21" s="15" t="s">
        <v>142</v>
      </c>
      <c r="B21" s="95"/>
      <c r="C21" s="20" t="s">
        <v>143</v>
      </c>
      <c r="D21" s="22" t="s">
        <v>133</v>
      </c>
      <c r="E21" s="23" t="s">
        <v>144</v>
      </c>
      <c r="F21" s="23" t="s">
        <v>141</v>
      </c>
      <c r="G21" s="23" t="s">
        <v>102</v>
      </c>
      <c r="H21" s="23">
        <v>250</v>
      </c>
      <c r="I21" s="39">
        <v>545</v>
      </c>
      <c r="J21" s="40">
        <v>545</v>
      </c>
      <c r="K21" s="36"/>
      <c r="L21" s="13" t="s">
        <v>92</v>
      </c>
      <c r="M21" s="41">
        <v>250</v>
      </c>
      <c r="N21" s="41">
        <v>1231</v>
      </c>
      <c r="O21" s="41">
        <v>250</v>
      </c>
      <c r="P21" s="38">
        <v>1231</v>
      </c>
      <c r="Q21" s="39"/>
      <c r="R21" s="39" t="s">
        <v>145</v>
      </c>
      <c r="S21" s="16" t="s">
        <v>89</v>
      </c>
      <c r="T21" s="13" t="s">
        <v>94</v>
      </c>
      <c r="U21" s="13"/>
    </row>
    <row r="22" spans="1:21" s="5" customFormat="1" ht="24" customHeight="1">
      <c r="A22" s="93" t="s">
        <v>33</v>
      </c>
      <c r="B22" s="93"/>
      <c r="C22" s="93"/>
      <c r="D22" s="20"/>
      <c r="E22" s="21"/>
      <c r="F22" s="21"/>
      <c r="G22" s="21"/>
      <c r="H22" s="21"/>
      <c r="I22" s="35">
        <f>SUM(I8:I21)</f>
        <v>2552.44</v>
      </c>
      <c r="J22" s="35">
        <f t="shared" ref="J22:Q22" si="1">SUM(J8:J21)</f>
        <v>2552.44</v>
      </c>
      <c r="K22" s="35">
        <f t="shared" si="1"/>
        <v>0</v>
      </c>
      <c r="L22" s="35">
        <f t="shared" si="1"/>
        <v>0</v>
      </c>
      <c r="M22" s="35">
        <f t="shared" si="1"/>
        <v>3054</v>
      </c>
      <c r="N22" s="35">
        <f t="shared" si="1"/>
        <v>33921</v>
      </c>
      <c r="O22" s="35">
        <f t="shared" si="1"/>
        <v>3054</v>
      </c>
      <c r="P22" s="35">
        <f t="shared" si="1"/>
        <v>18921</v>
      </c>
      <c r="Q22" s="35">
        <f t="shared" si="1"/>
        <v>2126</v>
      </c>
      <c r="R22" s="13"/>
      <c r="S22" s="16"/>
      <c r="T22" s="13"/>
      <c r="U22" s="13"/>
    </row>
    <row r="23" spans="1:21" s="5" customFormat="1" ht="33" customHeight="1">
      <c r="A23" s="13" t="s">
        <v>146</v>
      </c>
      <c r="B23" s="93" t="s">
        <v>147</v>
      </c>
      <c r="C23" s="13" t="s">
        <v>148</v>
      </c>
      <c r="D23" s="13" t="s">
        <v>149</v>
      </c>
      <c r="E23" s="13" t="s">
        <v>150</v>
      </c>
      <c r="F23" s="17" t="s">
        <v>90</v>
      </c>
      <c r="G23" s="13" t="s">
        <v>151</v>
      </c>
      <c r="H23" s="24">
        <v>1.6</v>
      </c>
      <c r="I23" s="26">
        <f>J23+K23</f>
        <v>160</v>
      </c>
      <c r="J23" s="26">
        <v>160</v>
      </c>
      <c r="K23" s="26">
        <v>0</v>
      </c>
      <c r="L23" s="26" t="s">
        <v>92</v>
      </c>
      <c r="M23" s="19">
        <v>41</v>
      </c>
      <c r="N23" s="19">
        <v>208</v>
      </c>
      <c r="O23" s="32">
        <v>8</v>
      </c>
      <c r="P23" s="32">
        <v>48</v>
      </c>
      <c r="Q23" s="26"/>
      <c r="R23" s="26" t="s">
        <v>152</v>
      </c>
      <c r="S23" s="19" t="s">
        <v>153</v>
      </c>
      <c r="T23" s="13" t="s">
        <v>94</v>
      </c>
      <c r="U23" s="13"/>
    </row>
    <row r="24" spans="1:21" s="5" customFormat="1" ht="33" customHeight="1">
      <c r="A24" s="13" t="s">
        <v>154</v>
      </c>
      <c r="B24" s="93"/>
      <c r="C24" s="13" t="s">
        <v>155</v>
      </c>
      <c r="D24" s="13" t="s">
        <v>156</v>
      </c>
      <c r="E24" s="13" t="s">
        <v>157</v>
      </c>
      <c r="F24" s="13" t="s">
        <v>158</v>
      </c>
      <c r="G24" s="13" t="s">
        <v>151</v>
      </c>
      <c r="H24" s="13">
        <v>1.7</v>
      </c>
      <c r="I24" s="26">
        <v>150</v>
      </c>
      <c r="J24" s="26">
        <v>150</v>
      </c>
      <c r="K24" s="26"/>
      <c r="L24" s="26" t="s">
        <v>92</v>
      </c>
      <c r="M24" s="26">
        <v>55</v>
      </c>
      <c r="N24" s="26">
        <v>320</v>
      </c>
      <c r="O24" s="26">
        <v>20</v>
      </c>
      <c r="P24" s="26">
        <v>123</v>
      </c>
      <c r="Q24" s="26"/>
      <c r="R24" s="26" t="s">
        <v>159</v>
      </c>
      <c r="S24" s="19" t="s">
        <v>160</v>
      </c>
      <c r="T24" s="13" t="s">
        <v>161</v>
      </c>
      <c r="U24" s="13"/>
    </row>
    <row r="25" spans="1:21" s="5" customFormat="1" ht="33" customHeight="1">
      <c r="A25" s="13" t="s">
        <v>162</v>
      </c>
      <c r="B25" s="93"/>
      <c r="C25" s="13" t="s">
        <v>163</v>
      </c>
      <c r="D25" s="13" t="s">
        <v>164</v>
      </c>
      <c r="E25" s="13" t="s">
        <v>165</v>
      </c>
      <c r="F25" s="13" t="s">
        <v>166</v>
      </c>
      <c r="G25" s="13" t="s">
        <v>151</v>
      </c>
      <c r="H25" s="19">
        <v>2.1</v>
      </c>
      <c r="I25" s="26">
        <v>157.5</v>
      </c>
      <c r="J25" s="42">
        <v>157.5</v>
      </c>
      <c r="K25" s="26">
        <v>0</v>
      </c>
      <c r="L25" s="26" t="s">
        <v>92</v>
      </c>
      <c r="M25" s="26">
        <v>40</v>
      </c>
      <c r="N25" s="26">
        <v>142</v>
      </c>
      <c r="O25" s="26">
        <v>8</v>
      </c>
      <c r="P25" s="26">
        <v>32</v>
      </c>
      <c r="Q25" s="26"/>
      <c r="R25" s="26" t="s">
        <v>152</v>
      </c>
      <c r="S25" s="19" t="s">
        <v>167</v>
      </c>
      <c r="T25" s="13" t="s">
        <v>94</v>
      </c>
      <c r="U25" s="13"/>
    </row>
    <row r="26" spans="1:21" s="5" customFormat="1" ht="33" customHeight="1">
      <c r="A26" s="13" t="s">
        <v>168</v>
      </c>
      <c r="B26" s="93"/>
      <c r="C26" s="13" t="s">
        <v>169</v>
      </c>
      <c r="D26" s="13" t="s">
        <v>170</v>
      </c>
      <c r="E26" s="13" t="s">
        <v>171</v>
      </c>
      <c r="F26" s="13" t="s">
        <v>90</v>
      </c>
      <c r="G26" s="13" t="s">
        <v>172</v>
      </c>
      <c r="H26" s="13">
        <v>2800</v>
      </c>
      <c r="I26" s="26">
        <v>336</v>
      </c>
      <c r="J26" s="26">
        <v>200</v>
      </c>
      <c r="K26" s="26">
        <v>136</v>
      </c>
      <c r="L26" s="26" t="s">
        <v>92</v>
      </c>
      <c r="M26" s="13">
        <v>256</v>
      </c>
      <c r="N26" s="13">
        <v>879</v>
      </c>
      <c r="O26" s="13">
        <v>217</v>
      </c>
      <c r="P26" s="13">
        <v>726</v>
      </c>
      <c r="Q26" s="13"/>
      <c r="R26" s="26" t="s">
        <v>152</v>
      </c>
      <c r="S26" s="19" t="s">
        <v>173</v>
      </c>
      <c r="T26" s="13" t="s">
        <v>94</v>
      </c>
      <c r="U26" s="13"/>
    </row>
    <row r="27" spans="1:21" s="5" customFormat="1" ht="32.1" customHeight="1">
      <c r="A27" s="13" t="s">
        <v>174</v>
      </c>
      <c r="B27" s="93"/>
      <c r="C27" s="13" t="s">
        <v>175</v>
      </c>
      <c r="D27" s="13" t="s">
        <v>176</v>
      </c>
      <c r="E27" s="13" t="s">
        <v>177</v>
      </c>
      <c r="F27" s="13" t="s">
        <v>90</v>
      </c>
      <c r="G27" s="13" t="s">
        <v>151</v>
      </c>
      <c r="H27" s="19">
        <v>3</v>
      </c>
      <c r="I27" s="26">
        <v>195.5</v>
      </c>
      <c r="J27" s="26">
        <v>195.5</v>
      </c>
      <c r="K27" s="26"/>
      <c r="L27" s="26"/>
      <c r="M27" s="26">
        <v>49</v>
      </c>
      <c r="N27" s="26">
        <v>245</v>
      </c>
      <c r="O27" s="26">
        <v>6</v>
      </c>
      <c r="P27" s="26">
        <v>32</v>
      </c>
      <c r="Q27" s="26"/>
      <c r="R27" s="26"/>
      <c r="S27" s="19" t="s">
        <v>178</v>
      </c>
      <c r="T27" s="13" t="s">
        <v>94</v>
      </c>
      <c r="U27" s="13"/>
    </row>
    <row r="28" spans="1:21" s="5" customFormat="1" ht="29.1" customHeight="1">
      <c r="A28" s="93" t="s">
        <v>33</v>
      </c>
      <c r="B28" s="93"/>
      <c r="C28" s="93"/>
      <c r="D28" s="13"/>
      <c r="E28" s="13"/>
      <c r="F28" s="14"/>
      <c r="G28" s="13"/>
      <c r="H28" s="13"/>
      <c r="I28" s="26">
        <f>SUM(I23:I27)</f>
        <v>999</v>
      </c>
      <c r="J28" s="26">
        <f>SUM(J23:J27)</f>
        <v>863</v>
      </c>
      <c r="K28" s="26">
        <f>SUM(K23:K27)</f>
        <v>136</v>
      </c>
      <c r="L28" s="26">
        <f t="shared" ref="L28:Q28" si="2">SUM(L23:L27)</f>
        <v>0</v>
      </c>
      <c r="M28" s="26">
        <f t="shared" si="2"/>
        <v>441</v>
      </c>
      <c r="N28" s="26">
        <f t="shared" si="2"/>
        <v>1794</v>
      </c>
      <c r="O28" s="26">
        <f t="shared" si="2"/>
        <v>259</v>
      </c>
      <c r="P28" s="26">
        <f t="shared" si="2"/>
        <v>961</v>
      </c>
      <c r="Q28" s="26">
        <f t="shared" si="2"/>
        <v>0</v>
      </c>
      <c r="R28" s="26"/>
      <c r="S28" s="19"/>
      <c r="T28" s="13"/>
      <c r="U28" s="13"/>
    </row>
    <row r="29" spans="1:21" s="5" customFormat="1" ht="36" customHeight="1">
      <c r="A29" s="13" t="s">
        <v>179</v>
      </c>
      <c r="B29" s="95" t="s">
        <v>180</v>
      </c>
      <c r="C29" s="13" t="s">
        <v>181</v>
      </c>
      <c r="D29" s="13" t="s">
        <v>182</v>
      </c>
      <c r="E29" s="13" t="s">
        <v>183</v>
      </c>
      <c r="F29" s="13" t="s">
        <v>90</v>
      </c>
      <c r="G29" s="13" t="s">
        <v>151</v>
      </c>
      <c r="H29" s="13">
        <v>1.3</v>
      </c>
      <c r="I29" s="26">
        <v>104</v>
      </c>
      <c r="J29" s="26">
        <v>104</v>
      </c>
      <c r="K29" s="26">
        <v>0</v>
      </c>
      <c r="L29" s="26" t="s">
        <v>92</v>
      </c>
      <c r="M29" s="26">
        <v>111</v>
      </c>
      <c r="N29" s="26">
        <v>443</v>
      </c>
      <c r="O29" s="26">
        <v>7</v>
      </c>
      <c r="P29" s="26">
        <v>26</v>
      </c>
      <c r="Q29" s="26">
        <v>1930</v>
      </c>
      <c r="R29" s="26" t="s">
        <v>152</v>
      </c>
      <c r="S29" s="19" t="s">
        <v>184</v>
      </c>
      <c r="T29" s="13" t="s">
        <v>94</v>
      </c>
      <c r="U29" s="13"/>
    </row>
    <row r="30" spans="1:21" s="5" customFormat="1" ht="36" customHeight="1">
      <c r="A30" s="13" t="s">
        <v>185</v>
      </c>
      <c r="B30" s="95"/>
      <c r="C30" s="13" t="s">
        <v>186</v>
      </c>
      <c r="D30" s="13" t="s">
        <v>187</v>
      </c>
      <c r="E30" s="13" t="s">
        <v>188</v>
      </c>
      <c r="F30" s="13" t="s">
        <v>90</v>
      </c>
      <c r="G30" s="13" t="s">
        <v>151</v>
      </c>
      <c r="H30" s="13">
        <v>2.6</v>
      </c>
      <c r="I30" s="26">
        <v>208</v>
      </c>
      <c r="J30" s="26">
        <v>208</v>
      </c>
      <c r="K30" s="26">
        <v>0</v>
      </c>
      <c r="L30" s="26" t="s">
        <v>92</v>
      </c>
      <c r="M30" s="26">
        <v>220</v>
      </c>
      <c r="N30" s="26">
        <v>831</v>
      </c>
      <c r="O30" s="26">
        <v>46</v>
      </c>
      <c r="P30" s="26">
        <v>169</v>
      </c>
      <c r="Q30" s="26">
        <v>1760</v>
      </c>
      <c r="R30" s="26" t="s">
        <v>152</v>
      </c>
      <c r="S30" s="19" t="s">
        <v>184</v>
      </c>
      <c r="T30" s="13" t="s">
        <v>94</v>
      </c>
      <c r="U30" s="13"/>
    </row>
    <row r="31" spans="1:21" s="5" customFormat="1" ht="36" customHeight="1">
      <c r="A31" s="13" t="s">
        <v>189</v>
      </c>
      <c r="B31" s="95"/>
      <c r="C31" s="13" t="s">
        <v>190</v>
      </c>
      <c r="D31" s="13" t="s">
        <v>191</v>
      </c>
      <c r="E31" s="13" t="s">
        <v>192</v>
      </c>
      <c r="F31" s="13" t="s">
        <v>90</v>
      </c>
      <c r="G31" s="13" t="s">
        <v>151</v>
      </c>
      <c r="H31" s="13">
        <v>2.4</v>
      </c>
      <c r="I31" s="26">
        <v>192</v>
      </c>
      <c r="J31" s="26">
        <v>192</v>
      </c>
      <c r="K31" s="26">
        <v>0</v>
      </c>
      <c r="L31" s="26" t="s">
        <v>92</v>
      </c>
      <c r="M31" s="26">
        <v>144</v>
      </c>
      <c r="N31" s="26">
        <v>558</v>
      </c>
      <c r="O31" s="26">
        <v>32</v>
      </c>
      <c r="P31" s="26">
        <v>104</v>
      </c>
      <c r="Q31" s="26">
        <v>2000</v>
      </c>
      <c r="R31" s="26" t="s">
        <v>152</v>
      </c>
      <c r="S31" s="19" t="s">
        <v>184</v>
      </c>
      <c r="T31" s="13" t="s">
        <v>94</v>
      </c>
      <c r="U31" s="13"/>
    </row>
    <row r="32" spans="1:21" s="5" customFormat="1" ht="36" customHeight="1">
      <c r="A32" s="13" t="s">
        <v>193</v>
      </c>
      <c r="B32" s="95"/>
      <c r="C32" s="13" t="s">
        <v>194</v>
      </c>
      <c r="D32" s="13" t="s">
        <v>195</v>
      </c>
      <c r="E32" s="13" t="s">
        <v>196</v>
      </c>
      <c r="F32" s="13" t="s">
        <v>90</v>
      </c>
      <c r="G32" s="13" t="s">
        <v>151</v>
      </c>
      <c r="H32" s="19">
        <v>3</v>
      </c>
      <c r="I32" s="24">
        <v>240</v>
      </c>
      <c r="J32" s="26">
        <v>240</v>
      </c>
      <c r="K32" s="26">
        <v>0</v>
      </c>
      <c r="L32" s="26" t="s">
        <v>92</v>
      </c>
      <c r="M32" s="24">
        <v>48</v>
      </c>
      <c r="N32" s="24">
        <v>196</v>
      </c>
      <c r="O32" s="24">
        <v>8</v>
      </c>
      <c r="P32" s="24">
        <v>43</v>
      </c>
      <c r="Q32" s="26">
        <v>400</v>
      </c>
      <c r="R32" s="26" t="s">
        <v>152</v>
      </c>
      <c r="S32" s="19" t="s">
        <v>197</v>
      </c>
      <c r="T32" s="13" t="s">
        <v>94</v>
      </c>
      <c r="U32" s="13"/>
    </row>
    <row r="33" spans="1:21" s="5" customFormat="1" ht="36" customHeight="1">
      <c r="A33" s="13" t="s">
        <v>198</v>
      </c>
      <c r="B33" s="95"/>
      <c r="C33" s="13" t="s">
        <v>199</v>
      </c>
      <c r="D33" s="19" t="s">
        <v>200</v>
      </c>
      <c r="E33" s="13" t="s">
        <v>201</v>
      </c>
      <c r="F33" s="13" t="s">
        <v>90</v>
      </c>
      <c r="G33" s="13" t="s">
        <v>151</v>
      </c>
      <c r="H33" s="13">
        <v>0.5</v>
      </c>
      <c r="I33" s="26">
        <v>40</v>
      </c>
      <c r="J33" s="26">
        <v>40</v>
      </c>
      <c r="K33" s="26">
        <v>0</v>
      </c>
      <c r="L33" s="26" t="s">
        <v>92</v>
      </c>
      <c r="M33" s="26">
        <v>28</v>
      </c>
      <c r="N33" s="26">
        <v>120</v>
      </c>
      <c r="O33" s="26">
        <v>4</v>
      </c>
      <c r="P33" s="26">
        <v>14</v>
      </c>
      <c r="Q33" s="26">
        <v>400</v>
      </c>
      <c r="R33" s="26" t="s">
        <v>152</v>
      </c>
      <c r="S33" s="19" t="s">
        <v>197</v>
      </c>
      <c r="T33" s="13" t="s">
        <v>94</v>
      </c>
      <c r="U33" s="13"/>
    </row>
    <row r="34" spans="1:21" s="5" customFormat="1" ht="32.1" customHeight="1">
      <c r="A34" s="13" t="s">
        <v>202</v>
      </c>
      <c r="B34" s="93"/>
      <c r="C34" s="13" t="s">
        <v>203</v>
      </c>
      <c r="D34" s="13" t="s">
        <v>204</v>
      </c>
      <c r="E34" s="13" t="s">
        <v>205</v>
      </c>
      <c r="F34" s="13" t="s">
        <v>206</v>
      </c>
      <c r="G34" s="13" t="s">
        <v>207</v>
      </c>
      <c r="H34" s="19">
        <v>8</v>
      </c>
      <c r="I34" s="26">
        <v>32</v>
      </c>
      <c r="J34" s="26">
        <v>32</v>
      </c>
      <c r="K34" s="26">
        <v>0</v>
      </c>
      <c r="L34" s="26" t="s">
        <v>92</v>
      </c>
      <c r="M34" s="26">
        <v>375</v>
      </c>
      <c r="N34" s="26">
        <v>1493</v>
      </c>
      <c r="O34" s="26">
        <v>95</v>
      </c>
      <c r="P34" s="26">
        <v>406</v>
      </c>
      <c r="Q34" s="26"/>
      <c r="R34" s="26" t="s">
        <v>152</v>
      </c>
      <c r="S34" s="19" t="s">
        <v>167</v>
      </c>
      <c r="T34" s="13" t="s">
        <v>94</v>
      </c>
      <c r="U34" s="13"/>
    </row>
    <row r="35" spans="1:21" s="5" customFormat="1" ht="32.1" customHeight="1">
      <c r="A35" s="13" t="s">
        <v>208</v>
      </c>
      <c r="B35" s="93"/>
      <c r="C35" s="13" t="s">
        <v>209</v>
      </c>
      <c r="D35" s="13" t="s">
        <v>210</v>
      </c>
      <c r="E35" s="13" t="s">
        <v>211</v>
      </c>
      <c r="F35" s="13" t="s">
        <v>90</v>
      </c>
      <c r="G35" s="13" t="s">
        <v>151</v>
      </c>
      <c r="H35" s="19">
        <v>1</v>
      </c>
      <c r="I35" s="26">
        <v>85</v>
      </c>
      <c r="J35" s="26">
        <v>85</v>
      </c>
      <c r="K35" s="26"/>
      <c r="L35" s="26">
        <v>35</v>
      </c>
      <c r="M35" s="26">
        <v>203</v>
      </c>
      <c r="N35" s="26">
        <v>5</v>
      </c>
      <c r="O35" s="26">
        <v>42</v>
      </c>
      <c r="P35" s="26" t="s">
        <v>92</v>
      </c>
      <c r="Q35" s="13"/>
      <c r="R35" s="26" t="s">
        <v>212</v>
      </c>
      <c r="S35" s="19" t="s">
        <v>178</v>
      </c>
      <c r="T35" s="13" t="s">
        <v>94</v>
      </c>
      <c r="U35" s="13"/>
    </row>
    <row r="36" spans="1:21" s="5" customFormat="1" ht="36" customHeight="1">
      <c r="A36" s="13" t="s">
        <v>213</v>
      </c>
      <c r="B36" s="95"/>
      <c r="C36" s="13" t="s">
        <v>214</v>
      </c>
      <c r="D36" s="13" t="s">
        <v>215</v>
      </c>
      <c r="E36" s="13" t="s">
        <v>216</v>
      </c>
      <c r="F36" s="13" t="s">
        <v>90</v>
      </c>
      <c r="G36" s="13" t="s">
        <v>151</v>
      </c>
      <c r="H36" s="13">
        <v>0.38</v>
      </c>
      <c r="I36" s="26">
        <f>J36+K36</f>
        <v>40</v>
      </c>
      <c r="J36" s="26">
        <v>40</v>
      </c>
      <c r="K36" s="26">
        <v>0</v>
      </c>
      <c r="L36" s="26" t="s">
        <v>92</v>
      </c>
      <c r="M36" s="19">
        <v>61</v>
      </c>
      <c r="N36" s="19">
        <v>211</v>
      </c>
      <c r="O36" s="32">
        <v>3</v>
      </c>
      <c r="P36" s="32">
        <v>8</v>
      </c>
      <c r="Q36" s="26"/>
      <c r="R36" s="26" t="s">
        <v>152</v>
      </c>
      <c r="S36" s="19" t="s">
        <v>153</v>
      </c>
      <c r="T36" s="13" t="s">
        <v>94</v>
      </c>
      <c r="U36" s="13"/>
    </row>
    <row r="37" spans="1:21" s="5" customFormat="1" ht="36" customHeight="1">
      <c r="A37" s="13" t="s">
        <v>217</v>
      </c>
      <c r="B37" s="95"/>
      <c r="C37" s="13" t="s">
        <v>218</v>
      </c>
      <c r="D37" s="13" t="s">
        <v>219</v>
      </c>
      <c r="E37" s="13" t="s">
        <v>220</v>
      </c>
      <c r="F37" s="13" t="s">
        <v>90</v>
      </c>
      <c r="G37" s="13" t="s">
        <v>151</v>
      </c>
      <c r="H37" s="13">
        <v>17</v>
      </c>
      <c r="I37" s="26">
        <f>J37+K37</f>
        <v>120</v>
      </c>
      <c r="J37" s="26">
        <v>120</v>
      </c>
      <c r="K37" s="26">
        <v>0</v>
      </c>
      <c r="L37" s="26" t="s">
        <v>92</v>
      </c>
      <c r="M37" s="13">
        <v>57</v>
      </c>
      <c r="N37" s="13">
        <v>218</v>
      </c>
      <c r="O37" s="13">
        <v>17</v>
      </c>
      <c r="P37" s="13">
        <v>68</v>
      </c>
      <c r="Q37" s="26"/>
      <c r="R37" s="26" t="s">
        <v>152</v>
      </c>
      <c r="S37" s="19" t="s">
        <v>153</v>
      </c>
      <c r="T37" s="13" t="s">
        <v>94</v>
      </c>
      <c r="U37" s="13"/>
    </row>
    <row r="38" spans="1:21" s="5" customFormat="1" ht="36" customHeight="1">
      <c r="A38" s="13" t="s">
        <v>221</v>
      </c>
      <c r="B38" s="95"/>
      <c r="C38" s="13" t="s">
        <v>222</v>
      </c>
      <c r="D38" s="13" t="s">
        <v>223</v>
      </c>
      <c r="E38" s="13" t="s">
        <v>224</v>
      </c>
      <c r="F38" s="13" t="s">
        <v>90</v>
      </c>
      <c r="G38" s="13" t="s">
        <v>151</v>
      </c>
      <c r="H38" s="24">
        <v>0.7</v>
      </c>
      <c r="I38" s="26">
        <f>J38+K38</f>
        <v>65</v>
      </c>
      <c r="J38" s="26">
        <v>65</v>
      </c>
      <c r="K38" s="26">
        <v>0</v>
      </c>
      <c r="L38" s="26" t="s">
        <v>92</v>
      </c>
      <c r="M38" s="13">
        <v>17</v>
      </c>
      <c r="N38" s="13">
        <v>75</v>
      </c>
      <c r="O38" s="32">
        <v>0</v>
      </c>
      <c r="P38" s="32">
        <v>0</v>
      </c>
      <c r="Q38" s="26"/>
      <c r="R38" s="26" t="s">
        <v>152</v>
      </c>
      <c r="S38" s="19" t="s">
        <v>153</v>
      </c>
      <c r="T38" s="13" t="s">
        <v>94</v>
      </c>
      <c r="U38" s="13"/>
    </row>
    <row r="39" spans="1:21" s="5" customFormat="1" ht="36" customHeight="1">
      <c r="A39" s="13" t="s">
        <v>225</v>
      </c>
      <c r="B39" s="95"/>
      <c r="C39" s="13" t="s">
        <v>226</v>
      </c>
      <c r="D39" s="13" t="s">
        <v>227</v>
      </c>
      <c r="E39" s="13" t="s">
        <v>228</v>
      </c>
      <c r="F39" s="13" t="s">
        <v>90</v>
      </c>
      <c r="G39" s="13" t="s">
        <v>151</v>
      </c>
      <c r="H39" s="13">
        <v>1</v>
      </c>
      <c r="I39" s="26">
        <v>100</v>
      </c>
      <c r="J39" s="26">
        <v>100</v>
      </c>
      <c r="K39" s="26"/>
      <c r="L39" s="26" t="s">
        <v>92</v>
      </c>
      <c r="M39" s="26">
        <v>21</v>
      </c>
      <c r="N39" s="26">
        <v>54</v>
      </c>
      <c r="O39" s="26">
        <v>2</v>
      </c>
      <c r="P39" s="26">
        <v>7</v>
      </c>
      <c r="Q39" s="26"/>
      <c r="R39" s="26" t="s">
        <v>152</v>
      </c>
      <c r="S39" s="19" t="s">
        <v>173</v>
      </c>
      <c r="T39" s="13" t="s">
        <v>94</v>
      </c>
      <c r="U39" s="13"/>
    </row>
    <row r="40" spans="1:21" s="5" customFormat="1" ht="36" customHeight="1">
      <c r="A40" s="13" t="s">
        <v>229</v>
      </c>
      <c r="B40" s="95"/>
      <c r="C40" s="13" t="s">
        <v>230</v>
      </c>
      <c r="D40" s="13" t="s">
        <v>231</v>
      </c>
      <c r="E40" s="13" t="s">
        <v>232</v>
      </c>
      <c r="F40" s="13" t="s">
        <v>90</v>
      </c>
      <c r="G40" s="13" t="s">
        <v>151</v>
      </c>
      <c r="H40" s="13">
        <v>2.8</v>
      </c>
      <c r="I40" s="26">
        <v>280</v>
      </c>
      <c r="J40" s="26">
        <v>280</v>
      </c>
      <c r="K40" s="26"/>
      <c r="L40" s="26" t="s">
        <v>92</v>
      </c>
      <c r="M40" s="13">
        <v>35</v>
      </c>
      <c r="N40" s="13">
        <v>120</v>
      </c>
      <c r="O40" s="13">
        <v>5</v>
      </c>
      <c r="P40" s="13">
        <v>19</v>
      </c>
      <c r="Q40" s="13"/>
      <c r="R40" s="26" t="s">
        <v>152</v>
      </c>
      <c r="S40" s="19" t="s">
        <v>173</v>
      </c>
      <c r="T40" s="13" t="s">
        <v>94</v>
      </c>
      <c r="U40" s="13"/>
    </row>
    <row r="41" spans="1:21" s="5" customFormat="1" ht="27.95" customHeight="1">
      <c r="A41" s="13" t="s">
        <v>233</v>
      </c>
      <c r="B41" s="95"/>
      <c r="C41" s="13" t="s">
        <v>234</v>
      </c>
      <c r="D41" s="13" t="s">
        <v>235</v>
      </c>
      <c r="E41" s="13" t="s">
        <v>236</v>
      </c>
      <c r="F41" s="13" t="s">
        <v>90</v>
      </c>
      <c r="G41" s="13" t="s">
        <v>151</v>
      </c>
      <c r="H41" s="25">
        <v>1</v>
      </c>
      <c r="I41" s="26">
        <v>80</v>
      </c>
      <c r="J41" s="26">
        <v>80</v>
      </c>
      <c r="K41" s="26"/>
      <c r="L41" s="26" t="s">
        <v>92</v>
      </c>
      <c r="M41" s="26">
        <v>42</v>
      </c>
      <c r="N41" s="26">
        <v>177</v>
      </c>
      <c r="O41" s="26">
        <v>10</v>
      </c>
      <c r="P41" s="26">
        <v>52</v>
      </c>
      <c r="Q41" s="26"/>
      <c r="R41" s="26" t="s">
        <v>152</v>
      </c>
      <c r="S41" s="19" t="s">
        <v>237</v>
      </c>
      <c r="T41" s="13" t="s">
        <v>94</v>
      </c>
      <c r="U41" s="13"/>
    </row>
    <row r="42" spans="1:21" s="5" customFormat="1" ht="27.95" customHeight="1">
      <c r="A42" s="13" t="s">
        <v>238</v>
      </c>
      <c r="B42" s="95"/>
      <c r="C42" s="13" t="s">
        <v>239</v>
      </c>
      <c r="D42" s="19" t="s">
        <v>240</v>
      </c>
      <c r="E42" s="13" t="s">
        <v>241</v>
      </c>
      <c r="F42" s="13" t="s">
        <v>90</v>
      </c>
      <c r="G42" s="13" t="s">
        <v>151</v>
      </c>
      <c r="H42" s="13">
        <v>0.2</v>
      </c>
      <c r="I42" s="26">
        <v>50</v>
      </c>
      <c r="J42" s="26">
        <v>50</v>
      </c>
      <c r="K42" s="26">
        <v>0</v>
      </c>
      <c r="L42" s="13" t="s">
        <v>92</v>
      </c>
      <c r="M42" s="26">
        <v>433</v>
      </c>
      <c r="N42" s="26">
        <v>2012</v>
      </c>
      <c r="O42" s="26">
        <v>74</v>
      </c>
      <c r="P42" s="26">
        <v>338</v>
      </c>
      <c r="Q42" s="26">
        <v>150</v>
      </c>
      <c r="R42" s="26" t="s">
        <v>242</v>
      </c>
      <c r="S42" s="19" t="s">
        <v>243</v>
      </c>
      <c r="T42" s="13" t="s">
        <v>94</v>
      </c>
      <c r="U42" s="13"/>
    </row>
    <row r="43" spans="1:21" s="5" customFormat="1" ht="27.95" customHeight="1">
      <c r="A43" s="13" t="s">
        <v>244</v>
      </c>
      <c r="B43" s="95"/>
      <c r="C43" s="13" t="s">
        <v>245</v>
      </c>
      <c r="D43" s="13" t="s">
        <v>246</v>
      </c>
      <c r="E43" s="13" t="s">
        <v>247</v>
      </c>
      <c r="F43" s="13" t="s">
        <v>90</v>
      </c>
      <c r="G43" s="13" t="s">
        <v>151</v>
      </c>
      <c r="H43" s="13">
        <v>0.26</v>
      </c>
      <c r="I43" s="26">
        <v>91</v>
      </c>
      <c r="J43" s="26">
        <v>91</v>
      </c>
      <c r="K43" s="26">
        <v>0</v>
      </c>
      <c r="L43" s="26" t="s">
        <v>92</v>
      </c>
      <c r="M43" s="26">
        <v>2100</v>
      </c>
      <c r="N43" s="26">
        <v>8950</v>
      </c>
      <c r="O43" s="26">
        <v>306</v>
      </c>
      <c r="P43" s="26">
        <v>1074</v>
      </c>
      <c r="Q43" s="26">
        <v>200</v>
      </c>
      <c r="R43" s="26" t="s">
        <v>152</v>
      </c>
      <c r="S43" s="19" t="s">
        <v>243</v>
      </c>
      <c r="T43" s="13" t="s">
        <v>94</v>
      </c>
      <c r="U43" s="13"/>
    </row>
    <row r="44" spans="1:21" s="5" customFormat="1" ht="27" customHeight="1">
      <c r="A44" s="13" t="s">
        <v>248</v>
      </c>
      <c r="B44" s="95"/>
      <c r="C44" s="13" t="s">
        <v>249</v>
      </c>
      <c r="D44" s="13" t="s">
        <v>246</v>
      </c>
      <c r="E44" s="13" t="s">
        <v>250</v>
      </c>
      <c r="F44" s="13" t="s">
        <v>90</v>
      </c>
      <c r="G44" s="13" t="s">
        <v>151</v>
      </c>
      <c r="H44" s="26">
        <v>1.1000000000000001</v>
      </c>
      <c r="I44" s="26">
        <v>88</v>
      </c>
      <c r="J44" s="26">
        <v>88</v>
      </c>
      <c r="K44" s="26"/>
      <c r="L44" s="26" t="s">
        <v>92</v>
      </c>
      <c r="M44" s="26">
        <v>74</v>
      </c>
      <c r="N44" s="26">
        <v>284</v>
      </c>
      <c r="O44" s="26">
        <v>2</v>
      </c>
      <c r="P44" s="26">
        <v>5</v>
      </c>
      <c r="Q44" s="26">
        <v>200</v>
      </c>
      <c r="R44" s="26" t="s">
        <v>152</v>
      </c>
      <c r="S44" s="19" t="s">
        <v>243</v>
      </c>
      <c r="T44" s="13" t="s">
        <v>94</v>
      </c>
      <c r="U44" s="13"/>
    </row>
    <row r="45" spans="1:21" s="5" customFormat="1" ht="27" customHeight="1">
      <c r="A45" s="13" t="s">
        <v>251</v>
      </c>
      <c r="B45" s="95"/>
      <c r="C45" s="13" t="s">
        <v>252</v>
      </c>
      <c r="D45" s="13" t="s">
        <v>253</v>
      </c>
      <c r="E45" s="13" t="s">
        <v>254</v>
      </c>
      <c r="F45" s="13" t="s">
        <v>90</v>
      </c>
      <c r="G45" s="13" t="s">
        <v>151</v>
      </c>
      <c r="H45" s="13">
        <v>1.5</v>
      </c>
      <c r="I45" s="26">
        <v>125</v>
      </c>
      <c r="J45" s="26">
        <v>125</v>
      </c>
      <c r="K45" s="26">
        <v>0</v>
      </c>
      <c r="L45" s="26" t="s">
        <v>92</v>
      </c>
      <c r="M45" s="26">
        <v>17</v>
      </c>
      <c r="N45" s="26">
        <v>83</v>
      </c>
      <c r="O45" s="26">
        <v>6</v>
      </c>
      <c r="P45" s="26">
        <v>27</v>
      </c>
      <c r="Q45" s="26">
        <v>250</v>
      </c>
      <c r="R45" s="26" t="s">
        <v>152</v>
      </c>
      <c r="S45" s="19" t="s">
        <v>243</v>
      </c>
      <c r="T45" s="13" t="s">
        <v>94</v>
      </c>
      <c r="U45" s="13"/>
    </row>
    <row r="46" spans="1:21" s="5" customFormat="1" ht="27" customHeight="1">
      <c r="A46" s="13" t="s">
        <v>255</v>
      </c>
      <c r="B46" s="95"/>
      <c r="C46" s="13" t="s">
        <v>256</v>
      </c>
      <c r="D46" s="13" t="s">
        <v>257</v>
      </c>
      <c r="E46" s="13" t="s">
        <v>258</v>
      </c>
      <c r="F46" s="13" t="s">
        <v>90</v>
      </c>
      <c r="G46" s="13" t="s">
        <v>151</v>
      </c>
      <c r="H46" s="13">
        <v>1</v>
      </c>
      <c r="I46" s="13">
        <v>85</v>
      </c>
      <c r="J46" s="13">
        <v>85</v>
      </c>
      <c r="K46" s="13">
        <v>0</v>
      </c>
      <c r="L46" s="13" t="s">
        <v>92</v>
      </c>
      <c r="M46" s="13">
        <v>37</v>
      </c>
      <c r="N46" s="13">
        <v>142</v>
      </c>
      <c r="O46" s="13">
        <v>5</v>
      </c>
      <c r="P46" s="13">
        <v>19</v>
      </c>
      <c r="Q46" s="19"/>
      <c r="R46" s="26" t="s">
        <v>152</v>
      </c>
      <c r="S46" s="19" t="s">
        <v>259</v>
      </c>
      <c r="T46" s="13" t="s">
        <v>94</v>
      </c>
      <c r="U46" s="13"/>
    </row>
    <row r="47" spans="1:21" s="5" customFormat="1" ht="27" customHeight="1">
      <c r="A47" s="13" t="s">
        <v>260</v>
      </c>
      <c r="B47" s="95"/>
      <c r="C47" s="13" t="s">
        <v>261</v>
      </c>
      <c r="D47" s="13" t="s">
        <v>262</v>
      </c>
      <c r="E47" s="13" t="s">
        <v>263</v>
      </c>
      <c r="F47" s="13" t="s">
        <v>90</v>
      </c>
      <c r="G47" s="13" t="s">
        <v>151</v>
      </c>
      <c r="H47" s="13">
        <v>1.3</v>
      </c>
      <c r="I47" s="26">
        <v>127</v>
      </c>
      <c r="J47" s="26">
        <v>127</v>
      </c>
      <c r="K47" s="26">
        <v>0</v>
      </c>
      <c r="L47" s="26" t="s">
        <v>92</v>
      </c>
      <c r="M47" s="26">
        <v>63</v>
      </c>
      <c r="N47" s="26">
        <v>216</v>
      </c>
      <c r="O47" s="26">
        <v>16</v>
      </c>
      <c r="P47" s="26">
        <v>64</v>
      </c>
      <c r="Q47" s="19"/>
      <c r="R47" s="26" t="s">
        <v>152</v>
      </c>
      <c r="S47" s="19" t="s">
        <v>259</v>
      </c>
      <c r="T47" s="13" t="s">
        <v>94</v>
      </c>
      <c r="U47" s="13"/>
    </row>
    <row r="48" spans="1:21" s="5" customFormat="1" ht="27" customHeight="1">
      <c r="A48" s="13" t="s">
        <v>264</v>
      </c>
      <c r="B48" s="95"/>
      <c r="C48" s="13" t="s">
        <v>265</v>
      </c>
      <c r="D48" s="13" t="s">
        <v>266</v>
      </c>
      <c r="E48" s="13" t="s">
        <v>267</v>
      </c>
      <c r="F48" s="13" t="s">
        <v>90</v>
      </c>
      <c r="G48" s="13" t="s">
        <v>151</v>
      </c>
      <c r="H48" s="13">
        <v>2.2000000000000002</v>
      </c>
      <c r="I48" s="26">
        <v>55</v>
      </c>
      <c r="J48" s="26">
        <v>55</v>
      </c>
      <c r="K48" s="26">
        <v>0</v>
      </c>
      <c r="L48" s="26" t="s">
        <v>92</v>
      </c>
      <c r="M48" s="26">
        <v>93</v>
      </c>
      <c r="N48" s="26">
        <v>446</v>
      </c>
      <c r="O48" s="26">
        <v>27</v>
      </c>
      <c r="P48" s="26">
        <v>92</v>
      </c>
      <c r="Q48" s="19"/>
      <c r="R48" s="26" t="s">
        <v>152</v>
      </c>
      <c r="S48" s="19" t="s">
        <v>259</v>
      </c>
      <c r="T48" s="13" t="s">
        <v>94</v>
      </c>
      <c r="U48" s="13"/>
    </row>
    <row r="49" spans="1:25" s="5" customFormat="1" ht="27" customHeight="1">
      <c r="A49" s="13" t="s">
        <v>268</v>
      </c>
      <c r="B49" s="95"/>
      <c r="C49" s="13" t="s">
        <v>269</v>
      </c>
      <c r="D49" s="13" t="s">
        <v>270</v>
      </c>
      <c r="E49" s="13" t="s">
        <v>271</v>
      </c>
      <c r="F49" s="13" t="s">
        <v>90</v>
      </c>
      <c r="G49" s="13" t="s">
        <v>151</v>
      </c>
      <c r="H49" s="19">
        <v>2.8</v>
      </c>
      <c r="I49" s="26">
        <v>238</v>
      </c>
      <c r="J49" s="26">
        <v>238</v>
      </c>
      <c r="K49" s="26">
        <v>0</v>
      </c>
      <c r="L49" s="26">
        <v>80</v>
      </c>
      <c r="M49" s="26">
        <v>436</v>
      </c>
      <c r="N49" s="26">
        <v>23</v>
      </c>
      <c r="O49" s="26">
        <v>94</v>
      </c>
      <c r="P49" s="26" t="s">
        <v>92</v>
      </c>
      <c r="Q49" s="13"/>
      <c r="R49" s="26" t="s">
        <v>212</v>
      </c>
      <c r="S49" s="19" t="s">
        <v>178</v>
      </c>
      <c r="T49" s="13" t="s">
        <v>94</v>
      </c>
      <c r="U49" s="13"/>
    </row>
    <row r="50" spans="1:25" s="5" customFormat="1" ht="54.95" customHeight="1">
      <c r="A50" s="13" t="s">
        <v>272</v>
      </c>
      <c r="B50" s="95"/>
      <c r="C50" s="13" t="s">
        <v>273</v>
      </c>
      <c r="D50" s="13" t="s">
        <v>274</v>
      </c>
      <c r="E50" s="13" t="s">
        <v>275</v>
      </c>
      <c r="F50" s="13" t="s">
        <v>90</v>
      </c>
      <c r="G50" s="13" t="s">
        <v>91</v>
      </c>
      <c r="H50" s="13">
        <v>1</v>
      </c>
      <c r="I50" s="13">
        <v>273</v>
      </c>
      <c r="J50" s="13">
        <v>273</v>
      </c>
      <c r="K50" s="13">
        <v>0</v>
      </c>
      <c r="L50" s="13" t="s">
        <v>92</v>
      </c>
      <c r="M50" s="13">
        <v>101</v>
      </c>
      <c r="N50" s="13">
        <v>510</v>
      </c>
      <c r="O50" s="13">
        <v>8</v>
      </c>
      <c r="P50" s="13">
        <v>29</v>
      </c>
      <c r="Q50" s="13"/>
      <c r="R50" s="13" t="s">
        <v>212</v>
      </c>
      <c r="S50" s="19" t="s">
        <v>276</v>
      </c>
      <c r="T50" s="13" t="s">
        <v>94</v>
      </c>
      <c r="U50" s="13"/>
    </row>
    <row r="51" spans="1:25" s="5" customFormat="1" ht="32.1" customHeight="1">
      <c r="A51" s="13" t="s">
        <v>277</v>
      </c>
      <c r="B51" s="95"/>
      <c r="C51" s="13" t="s">
        <v>278</v>
      </c>
      <c r="D51" s="13" t="s">
        <v>279</v>
      </c>
      <c r="E51" s="13" t="s">
        <v>280</v>
      </c>
      <c r="F51" s="13" t="s">
        <v>90</v>
      </c>
      <c r="G51" s="13" t="s">
        <v>151</v>
      </c>
      <c r="H51" s="13">
        <v>0.33</v>
      </c>
      <c r="I51" s="26">
        <v>33</v>
      </c>
      <c r="J51" s="26">
        <v>33</v>
      </c>
      <c r="K51" s="13">
        <v>0</v>
      </c>
      <c r="L51" s="13" t="s">
        <v>92</v>
      </c>
      <c r="M51" s="13">
        <v>61</v>
      </c>
      <c r="N51" s="13">
        <v>190</v>
      </c>
      <c r="O51" s="13">
        <v>2</v>
      </c>
      <c r="P51" s="13">
        <v>9</v>
      </c>
      <c r="Q51" s="13"/>
      <c r="R51" s="13" t="s">
        <v>212</v>
      </c>
      <c r="S51" s="19" t="s">
        <v>276</v>
      </c>
      <c r="T51" s="13" t="s">
        <v>94</v>
      </c>
      <c r="U51" s="13"/>
    </row>
    <row r="52" spans="1:25" s="5" customFormat="1" ht="30" customHeight="1">
      <c r="A52" s="93" t="s">
        <v>33</v>
      </c>
      <c r="B52" s="93"/>
      <c r="C52" s="93"/>
      <c r="D52" s="13"/>
      <c r="E52" s="13"/>
      <c r="F52" s="14"/>
      <c r="G52" s="13"/>
      <c r="H52" s="13"/>
      <c r="I52" s="26">
        <f>SUM(I29:I51)</f>
        <v>2751</v>
      </c>
      <c r="J52" s="26">
        <f>SUM(J29:J51)</f>
        <v>2751</v>
      </c>
      <c r="K52" s="26">
        <f>SUM(K29:K51)</f>
        <v>0</v>
      </c>
      <c r="L52" s="26">
        <f t="shared" ref="L52:Q52" si="3">SUM(L29:L51)</f>
        <v>115</v>
      </c>
      <c r="M52" s="26">
        <f t="shared" si="3"/>
        <v>4777</v>
      </c>
      <c r="N52" s="26">
        <f t="shared" si="3"/>
        <v>17357</v>
      </c>
      <c r="O52" s="26">
        <f t="shared" si="3"/>
        <v>811</v>
      </c>
      <c r="P52" s="26">
        <f t="shared" si="3"/>
        <v>2573</v>
      </c>
      <c r="Q52" s="26">
        <f t="shared" si="3"/>
        <v>7290</v>
      </c>
      <c r="R52" s="26"/>
      <c r="S52" s="19"/>
      <c r="T52" s="13"/>
      <c r="U52" s="13"/>
    </row>
    <row r="53" spans="1:25" s="5" customFormat="1" ht="33" customHeight="1">
      <c r="A53" s="13" t="s">
        <v>281</v>
      </c>
      <c r="B53" s="95" t="s">
        <v>282</v>
      </c>
      <c r="C53" s="13" t="s">
        <v>283</v>
      </c>
      <c r="D53" s="13" t="s">
        <v>284</v>
      </c>
      <c r="E53" s="13" t="s">
        <v>285</v>
      </c>
      <c r="F53" s="13" t="s">
        <v>90</v>
      </c>
      <c r="G53" s="13" t="s">
        <v>151</v>
      </c>
      <c r="H53" s="13">
        <v>0.9</v>
      </c>
      <c r="I53" s="13">
        <v>60</v>
      </c>
      <c r="J53" s="13">
        <v>60</v>
      </c>
      <c r="K53" s="26"/>
      <c r="L53" s="13"/>
      <c r="M53" s="26">
        <v>102</v>
      </c>
      <c r="N53" s="26">
        <v>488</v>
      </c>
      <c r="O53" s="26"/>
      <c r="P53" s="26"/>
      <c r="Q53" s="26"/>
      <c r="R53" s="13" t="s">
        <v>212</v>
      </c>
      <c r="S53" s="19" t="s">
        <v>160</v>
      </c>
      <c r="T53" s="13" t="s">
        <v>94</v>
      </c>
      <c r="U53" s="13"/>
    </row>
    <row r="54" spans="1:25" s="5" customFormat="1" ht="33" customHeight="1">
      <c r="A54" s="13" t="s">
        <v>286</v>
      </c>
      <c r="B54" s="95"/>
      <c r="C54" s="13" t="s">
        <v>287</v>
      </c>
      <c r="D54" s="13" t="s">
        <v>284</v>
      </c>
      <c r="E54" s="13" t="s">
        <v>288</v>
      </c>
      <c r="F54" s="13" t="s">
        <v>90</v>
      </c>
      <c r="G54" s="13" t="s">
        <v>151</v>
      </c>
      <c r="H54" s="13">
        <v>0.65</v>
      </c>
      <c r="I54" s="13">
        <v>45</v>
      </c>
      <c r="J54" s="13">
        <v>45</v>
      </c>
      <c r="K54" s="26"/>
      <c r="L54" s="13"/>
      <c r="M54" s="26">
        <v>21</v>
      </c>
      <c r="N54" s="26">
        <v>96</v>
      </c>
      <c r="O54" s="26"/>
      <c r="P54" s="26"/>
      <c r="Q54" s="26"/>
      <c r="R54" s="13" t="s">
        <v>212</v>
      </c>
      <c r="S54" s="19" t="s">
        <v>160</v>
      </c>
      <c r="T54" s="13" t="s">
        <v>94</v>
      </c>
      <c r="U54" s="13"/>
    </row>
    <row r="55" spans="1:25" s="5" customFormat="1" ht="33" customHeight="1">
      <c r="A55" s="13" t="s">
        <v>289</v>
      </c>
      <c r="B55" s="95"/>
      <c r="C55" s="13" t="s">
        <v>290</v>
      </c>
      <c r="D55" s="13" t="s">
        <v>160</v>
      </c>
      <c r="E55" s="13" t="s">
        <v>291</v>
      </c>
      <c r="F55" s="13" t="s">
        <v>90</v>
      </c>
      <c r="G55" s="13" t="s">
        <v>151</v>
      </c>
      <c r="H55" s="13">
        <v>2</v>
      </c>
      <c r="I55" s="13">
        <v>45</v>
      </c>
      <c r="J55" s="13">
        <v>45</v>
      </c>
      <c r="K55" s="26"/>
      <c r="L55" s="13"/>
      <c r="M55" s="26">
        <v>102</v>
      </c>
      <c r="N55" s="26">
        <v>400</v>
      </c>
      <c r="O55" s="26"/>
      <c r="P55" s="26"/>
      <c r="Q55" s="26"/>
      <c r="R55" s="13" t="s">
        <v>212</v>
      </c>
      <c r="S55" s="19" t="s">
        <v>160</v>
      </c>
      <c r="T55" s="13" t="s">
        <v>94</v>
      </c>
      <c r="U55" s="13"/>
    </row>
    <row r="56" spans="1:25" s="5" customFormat="1" ht="33" customHeight="1">
      <c r="A56" s="13" t="s">
        <v>292</v>
      </c>
      <c r="B56" s="95"/>
      <c r="C56" s="13" t="s">
        <v>293</v>
      </c>
      <c r="D56" s="13" t="s">
        <v>160</v>
      </c>
      <c r="E56" s="13" t="s">
        <v>294</v>
      </c>
      <c r="F56" s="13" t="s">
        <v>90</v>
      </c>
      <c r="G56" s="13" t="s">
        <v>151</v>
      </c>
      <c r="H56" s="13">
        <v>0.5</v>
      </c>
      <c r="I56" s="13">
        <v>10</v>
      </c>
      <c r="J56" s="13">
        <v>10</v>
      </c>
      <c r="K56" s="26"/>
      <c r="L56" s="13"/>
      <c r="M56" s="26">
        <v>68</v>
      </c>
      <c r="N56" s="26">
        <v>260</v>
      </c>
      <c r="O56" s="26"/>
      <c r="P56" s="26"/>
      <c r="Q56" s="26"/>
      <c r="R56" s="13" t="s">
        <v>212</v>
      </c>
      <c r="S56" s="19" t="s">
        <v>160</v>
      </c>
      <c r="T56" s="13" t="s">
        <v>94</v>
      </c>
      <c r="U56" s="13"/>
    </row>
    <row r="57" spans="1:25" s="5" customFormat="1" ht="33" customHeight="1">
      <c r="A57" s="13" t="s">
        <v>295</v>
      </c>
      <c r="B57" s="95"/>
      <c r="C57" s="13" t="s">
        <v>296</v>
      </c>
      <c r="D57" s="13" t="s">
        <v>160</v>
      </c>
      <c r="E57" s="13" t="s">
        <v>297</v>
      </c>
      <c r="F57" s="13" t="s">
        <v>90</v>
      </c>
      <c r="G57" s="13" t="s">
        <v>151</v>
      </c>
      <c r="H57" s="13">
        <v>2.5</v>
      </c>
      <c r="I57" s="13">
        <v>225</v>
      </c>
      <c r="J57" s="13">
        <v>225</v>
      </c>
      <c r="K57" s="26"/>
      <c r="L57" s="13"/>
      <c r="M57" s="26"/>
      <c r="N57" s="26"/>
      <c r="O57" s="26"/>
      <c r="P57" s="26"/>
      <c r="Q57" s="26"/>
      <c r="R57" s="13" t="s">
        <v>212</v>
      </c>
      <c r="S57" s="19" t="s">
        <v>160</v>
      </c>
      <c r="T57" s="13" t="s">
        <v>94</v>
      </c>
      <c r="U57" s="13"/>
    </row>
    <row r="58" spans="1:25" s="5" customFormat="1" ht="33" customHeight="1">
      <c r="A58" s="13" t="s">
        <v>298</v>
      </c>
      <c r="B58" s="95"/>
      <c r="C58" s="13" t="s">
        <v>299</v>
      </c>
      <c r="D58" s="13" t="s">
        <v>160</v>
      </c>
      <c r="E58" s="13" t="s">
        <v>300</v>
      </c>
      <c r="F58" s="13" t="s">
        <v>90</v>
      </c>
      <c r="G58" s="13" t="s">
        <v>151</v>
      </c>
      <c r="H58" s="13">
        <v>2</v>
      </c>
      <c r="I58" s="13">
        <v>180</v>
      </c>
      <c r="J58" s="13">
        <v>180</v>
      </c>
      <c r="K58" s="26"/>
      <c r="L58" s="13"/>
      <c r="M58" s="26">
        <v>196</v>
      </c>
      <c r="N58" s="26">
        <v>700</v>
      </c>
      <c r="O58" s="26"/>
      <c r="P58" s="26"/>
      <c r="Q58" s="26"/>
      <c r="R58" s="13" t="s">
        <v>212</v>
      </c>
      <c r="S58" s="19" t="s">
        <v>160</v>
      </c>
      <c r="T58" s="13" t="s">
        <v>94</v>
      </c>
      <c r="U58" s="13"/>
    </row>
    <row r="59" spans="1:25" s="5" customFormat="1" ht="33" customHeight="1">
      <c r="A59" s="13" t="s">
        <v>301</v>
      </c>
      <c r="B59" s="95"/>
      <c r="C59" s="13" t="s">
        <v>302</v>
      </c>
      <c r="D59" s="13" t="s">
        <v>160</v>
      </c>
      <c r="E59" s="13" t="s">
        <v>303</v>
      </c>
      <c r="F59" s="13" t="s">
        <v>90</v>
      </c>
      <c r="G59" s="13" t="s">
        <v>151</v>
      </c>
      <c r="H59" s="13">
        <v>0.85</v>
      </c>
      <c r="I59" s="13">
        <v>70</v>
      </c>
      <c r="J59" s="13">
        <v>70</v>
      </c>
      <c r="K59" s="26"/>
      <c r="L59" s="13"/>
      <c r="M59" s="26">
        <v>38</v>
      </c>
      <c r="N59" s="26">
        <v>200</v>
      </c>
      <c r="O59" s="26"/>
      <c r="P59" s="26"/>
      <c r="Q59" s="26"/>
      <c r="R59" s="13" t="s">
        <v>212</v>
      </c>
      <c r="S59" s="19" t="s">
        <v>160</v>
      </c>
      <c r="T59" s="13" t="s">
        <v>94</v>
      </c>
      <c r="U59" s="13"/>
    </row>
    <row r="60" spans="1:25" s="6" customFormat="1" ht="30.95" customHeight="1">
      <c r="A60" s="13" t="s">
        <v>304</v>
      </c>
      <c r="B60" s="95"/>
      <c r="C60" s="13" t="s">
        <v>305</v>
      </c>
      <c r="D60" s="13" t="s">
        <v>306</v>
      </c>
      <c r="E60" s="27" t="s">
        <v>307</v>
      </c>
      <c r="F60" s="13" t="s">
        <v>90</v>
      </c>
      <c r="G60" s="13" t="s">
        <v>151</v>
      </c>
      <c r="H60" s="13">
        <v>0.4</v>
      </c>
      <c r="I60" s="13">
        <f t="shared" ref="I60:I74" si="4">J60</f>
        <v>28</v>
      </c>
      <c r="J60" s="13">
        <f t="shared" ref="J60:J65" si="5">H60*70</f>
        <v>28</v>
      </c>
      <c r="K60" s="13"/>
      <c r="L60" s="13" t="s">
        <v>92</v>
      </c>
      <c r="M60" s="13">
        <v>44</v>
      </c>
      <c r="N60" s="13">
        <v>132</v>
      </c>
      <c r="O60" s="13">
        <v>10</v>
      </c>
      <c r="P60" s="13">
        <v>31</v>
      </c>
      <c r="Q60" s="13"/>
      <c r="R60" s="13" t="s">
        <v>212</v>
      </c>
      <c r="S60" s="13" t="s">
        <v>259</v>
      </c>
      <c r="T60" s="13" t="s">
        <v>94</v>
      </c>
      <c r="U60" s="13"/>
      <c r="V60" s="43"/>
      <c r="W60" s="43"/>
      <c r="X60" s="43"/>
      <c r="Y60" s="43"/>
    </row>
    <row r="61" spans="1:25" s="6" customFormat="1" ht="39" customHeight="1">
      <c r="A61" s="13" t="s">
        <v>308</v>
      </c>
      <c r="B61" s="95"/>
      <c r="C61" s="13" t="s">
        <v>309</v>
      </c>
      <c r="D61" s="13" t="s">
        <v>310</v>
      </c>
      <c r="E61" s="27" t="s">
        <v>307</v>
      </c>
      <c r="F61" s="13" t="s">
        <v>90</v>
      </c>
      <c r="G61" s="13" t="s">
        <v>151</v>
      </c>
      <c r="H61" s="13">
        <v>0.4</v>
      </c>
      <c r="I61" s="13">
        <f t="shared" si="4"/>
        <v>28</v>
      </c>
      <c r="J61" s="13">
        <f t="shared" si="5"/>
        <v>28</v>
      </c>
      <c r="K61" s="13"/>
      <c r="L61" s="13" t="s">
        <v>92</v>
      </c>
      <c r="M61" s="13">
        <v>313</v>
      </c>
      <c r="N61" s="13">
        <v>1179</v>
      </c>
      <c r="O61" s="13">
        <v>13</v>
      </c>
      <c r="P61" s="13">
        <v>55</v>
      </c>
      <c r="Q61" s="13"/>
      <c r="R61" s="13" t="s">
        <v>212</v>
      </c>
      <c r="S61" s="13" t="s">
        <v>259</v>
      </c>
      <c r="T61" s="13" t="s">
        <v>94</v>
      </c>
      <c r="U61" s="13"/>
      <c r="V61" s="43"/>
      <c r="W61" s="43"/>
      <c r="X61" s="43"/>
      <c r="Y61" s="43"/>
    </row>
    <row r="62" spans="1:25" s="6" customFormat="1" ht="39" customHeight="1">
      <c r="A62" s="13" t="s">
        <v>311</v>
      </c>
      <c r="B62" s="95"/>
      <c r="C62" s="13" t="s">
        <v>312</v>
      </c>
      <c r="D62" s="13" t="s">
        <v>310</v>
      </c>
      <c r="E62" s="27" t="s">
        <v>313</v>
      </c>
      <c r="F62" s="13" t="s">
        <v>90</v>
      </c>
      <c r="G62" s="13" t="s">
        <v>151</v>
      </c>
      <c r="H62" s="13">
        <v>0.5</v>
      </c>
      <c r="I62" s="13">
        <f t="shared" si="4"/>
        <v>27.5</v>
      </c>
      <c r="J62" s="13">
        <f>H62*55</f>
        <v>27.5</v>
      </c>
      <c r="K62" s="13"/>
      <c r="L62" s="13" t="s">
        <v>92</v>
      </c>
      <c r="M62" s="13">
        <v>32</v>
      </c>
      <c r="N62" s="13">
        <v>99</v>
      </c>
      <c r="O62" s="13">
        <v>1</v>
      </c>
      <c r="P62" s="13">
        <v>1</v>
      </c>
      <c r="Q62" s="13"/>
      <c r="R62" s="13" t="s">
        <v>212</v>
      </c>
      <c r="S62" s="13" t="s">
        <v>259</v>
      </c>
      <c r="T62" s="13" t="s">
        <v>94</v>
      </c>
      <c r="U62" s="13"/>
      <c r="V62" s="43"/>
      <c r="W62" s="43"/>
      <c r="X62" s="43"/>
      <c r="Y62" s="43"/>
    </row>
    <row r="63" spans="1:25" s="6" customFormat="1" ht="39" customHeight="1">
      <c r="A63" s="13" t="s">
        <v>314</v>
      </c>
      <c r="B63" s="95"/>
      <c r="C63" s="13" t="s">
        <v>315</v>
      </c>
      <c r="D63" s="13" t="s">
        <v>316</v>
      </c>
      <c r="E63" s="27" t="s">
        <v>317</v>
      </c>
      <c r="F63" s="13" t="s">
        <v>90</v>
      </c>
      <c r="G63" s="13" t="s">
        <v>151</v>
      </c>
      <c r="H63" s="13">
        <v>0.6</v>
      </c>
      <c r="I63" s="13">
        <f t="shared" si="4"/>
        <v>42</v>
      </c>
      <c r="J63" s="13">
        <f t="shared" si="5"/>
        <v>42</v>
      </c>
      <c r="K63" s="13"/>
      <c r="L63" s="13" t="s">
        <v>92</v>
      </c>
      <c r="M63" s="13">
        <v>97</v>
      </c>
      <c r="N63" s="13">
        <v>318</v>
      </c>
      <c r="O63" s="13">
        <v>5</v>
      </c>
      <c r="P63" s="13">
        <v>13</v>
      </c>
      <c r="Q63" s="13"/>
      <c r="R63" s="13" t="s">
        <v>212</v>
      </c>
      <c r="S63" s="13" t="s">
        <v>259</v>
      </c>
      <c r="T63" s="13" t="s">
        <v>94</v>
      </c>
      <c r="U63" s="13"/>
      <c r="V63" s="43"/>
      <c r="W63" s="43"/>
      <c r="X63" s="43"/>
      <c r="Y63" s="43"/>
    </row>
    <row r="64" spans="1:25" s="6" customFormat="1" ht="39" customHeight="1">
      <c r="A64" s="13" t="s">
        <v>318</v>
      </c>
      <c r="B64" s="95"/>
      <c r="C64" s="13" t="s">
        <v>319</v>
      </c>
      <c r="D64" s="13" t="s">
        <v>316</v>
      </c>
      <c r="E64" s="27" t="s">
        <v>317</v>
      </c>
      <c r="F64" s="13" t="s">
        <v>90</v>
      </c>
      <c r="G64" s="13" t="s">
        <v>151</v>
      </c>
      <c r="H64" s="13">
        <v>1.5</v>
      </c>
      <c r="I64" s="13">
        <f t="shared" si="4"/>
        <v>105</v>
      </c>
      <c r="J64" s="13">
        <f t="shared" si="5"/>
        <v>105</v>
      </c>
      <c r="K64" s="13"/>
      <c r="L64" s="13" t="s">
        <v>92</v>
      </c>
      <c r="M64" s="13">
        <v>123</v>
      </c>
      <c r="N64" s="13">
        <v>476</v>
      </c>
      <c r="O64" s="13">
        <v>6</v>
      </c>
      <c r="P64" s="13">
        <v>17</v>
      </c>
      <c r="Q64" s="13"/>
      <c r="R64" s="13" t="s">
        <v>212</v>
      </c>
      <c r="S64" s="13" t="s">
        <v>259</v>
      </c>
      <c r="T64" s="13" t="s">
        <v>94</v>
      </c>
      <c r="U64" s="13"/>
      <c r="V64" s="43"/>
      <c r="W64" s="43"/>
      <c r="X64" s="43"/>
      <c r="Y64" s="43"/>
    </row>
    <row r="65" spans="1:25" s="6" customFormat="1" ht="39" customHeight="1">
      <c r="A65" s="13" t="s">
        <v>320</v>
      </c>
      <c r="B65" s="95"/>
      <c r="C65" s="13" t="s">
        <v>321</v>
      </c>
      <c r="D65" s="13" t="s">
        <v>310</v>
      </c>
      <c r="E65" s="27" t="s">
        <v>322</v>
      </c>
      <c r="F65" s="13" t="s">
        <v>90</v>
      </c>
      <c r="G65" s="13" t="s">
        <v>151</v>
      </c>
      <c r="H65" s="13">
        <v>0.1</v>
      </c>
      <c r="I65" s="13">
        <f t="shared" si="4"/>
        <v>7</v>
      </c>
      <c r="J65" s="13">
        <f t="shared" si="5"/>
        <v>7</v>
      </c>
      <c r="K65" s="13"/>
      <c r="L65" s="13" t="s">
        <v>92</v>
      </c>
      <c r="M65" s="13">
        <v>91</v>
      </c>
      <c r="N65" s="13">
        <v>316</v>
      </c>
      <c r="O65" s="13">
        <v>2</v>
      </c>
      <c r="P65" s="13">
        <v>4</v>
      </c>
      <c r="Q65" s="13"/>
      <c r="R65" s="13" t="s">
        <v>212</v>
      </c>
      <c r="S65" s="13" t="s">
        <v>259</v>
      </c>
      <c r="T65" s="13" t="s">
        <v>94</v>
      </c>
      <c r="U65" s="13"/>
      <c r="V65" s="43"/>
      <c r="W65" s="43"/>
      <c r="X65" s="43"/>
      <c r="Y65" s="43"/>
    </row>
    <row r="66" spans="1:25" s="6" customFormat="1" ht="39" customHeight="1">
      <c r="A66" s="13" t="s">
        <v>323</v>
      </c>
      <c r="B66" s="95"/>
      <c r="C66" s="13" t="s">
        <v>324</v>
      </c>
      <c r="D66" s="13" t="s">
        <v>325</v>
      </c>
      <c r="E66" s="27" t="s">
        <v>326</v>
      </c>
      <c r="F66" s="13" t="s">
        <v>90</v>
      </c>
      <c r="G66" s="13" t="s">
        <v>151</v>
      </c>
      <c r="H66" s="13">
        <v>3.2</v>
      </c>
      <c r="I66" s="13">
        <f t="shared" si="4"/>
        <v>224</v>
      </c>
      <c r="J66" s="13">
        <f>3.2*55+3.2*15</f>
        <v>224</v>
      </c>
      <c r="K66" s="13"/>
      <c r="L66" s="13" t="s">
        <v>92</v>
      </c>
      <c r="M66" s="13">
        <v>45</v>
      </c>
      <c r="N66" s="13">
        <v>116</v>
      </c>
      <c r="O66" s="13">
        <v>5</v>
      </c>
      <c r="P66" s="13">
        <v>21</v>
      </c>
      <c r="Q66" s="13"/>
      <c r="R66" s="13" t="s">
        <v>212</v>
      </c>
      <c r="S66" s="13" t="s">
        <v>259</v>
      </c>
      <c r="T66" s="13" t="s">
        <v>94</v>
      </c>
      <c r="U66" s="13"/>
      <c r="V66" s="43"/>
      <c r="W66" s="43"/>
      <c r="X66" s="43"/>
      <c r="Y66" s="43"/>
    </row>
    <row r="67" spans="1:25" s="6" customFormat="1" ht="39" customHeight="1">
      <c r="A67" s="13" t="s">
        <v>327</v>
      </c>
      <c r="B67" s="95"/>
      <c r="C67" s="13" t="s">
        <v>328</v>
      </c>
      <c r="D67" s="13" t="s">
        <v>329</v>
      </c>
      <c r="E67" s="27" t="s">
        <v>330</v>
      </c>
      <c r="F67" s="13" t="s">
        <v>90</v>
      </c>
      <c r="G67" s="13" t="s">
        <v>151</v>
      </c>
      <c r="H67" s="13">
        <v>1</v>
      </c>
      <c r="I67" s="13">
        <f t="shared" si="4"/>
        <v>55</v>
      </c>
      <c r="J67" s="13">
        <f t="shared" ref="J67:J69" si="6">55*H67</f>
        <v>55</v>
      </c>
      <c r="K67" s="13"/>
      <c r="L67" s="13" t="s">
        <v>92</v>
      </c>
      <c r="M67" s="13">
        <v>73</v>
      </c>
      <c r="N67" s="13">
        <v>255</v>
      </c>
      <c r="O67" s="13">
        <v>11</v>
      </c>
      <c r="P67" s="13">
        <v>38</v>
      </c>
      <c r="Q67" s="13"/>
      <c r="R67" s="13" t="s">
        <v>212</v>
      </c>
      <c r="S67" s="13" t="s">
        <v>259</v>
      </c>
      <c r="T67" s="13" t="s">
        <v>94</v>
      </c>
      <c r="U67" s="13"/>
      <c r="V67" s="43"/>
      <c r="W67" s="43"/>
      <c r="X67" s="43"/>
      <c r="Y67" s="43"/>
    </row>
    <row r="68" spans="1:25" s="6" customFormat="1" ht="39" customHeight="1">
      <c r="A68" s="13" t="s">
        <v>331</v>
      </c>
      <c r="B68" s="95"/>
      <c r="C68" s="13" t="s">
        <v>332</v>
      </c>
      <c r="D68" s="13" t="s">
        <v>333</v>
      </c>
      <c r="E68" s="27" t="s">
        <v>334</v>
      </c>
      <c r="F68" s="13" t="s">
        <v>90</v>
      </c>
      <c r="G68" s="13" t="s">
        <v>151</v>
      </c>
      <c r="H68" s="13">
        <v>0.7</v>
      </c>
      <c r="I68" s="13">
        <f t="shared" si="4"/>
        <v>38.5</v>
      </c>
      <c r="J68" s="13">
        <f t="shared" si="6"/>
        <v>38.5</v>
      </c>
      <c r="K68" s="13"/>
      <c r="L68" s="13" t="s">
        <v>92</v>
      </c>
      <c r="M68" s="13">
        <v>74</v>
      </c>
      <c r="N68" s="13">
        <v>367</v>
      </c>
      <c r="O68" s="13">
        <v>4</v>
      </c>
      <c r="P68" s="13">
        <v>45</v>
      </c>
      <c r="Q68" s="13"/>
      <c r="R68" s="13" t="s">
        <v>212</v>
      </c>
      <c r="S68" s="13" t="s">
        <v>259</v>
      </c>
      <c r="T68" s="13" t="s">
        <v>94</v>
      </c>
      <c r="U68" s="13"/>
      <c r="V68" s="43"/>
      <c r="W68" s="43"/>
      <c r="X68" s="43"/>
      <c r="Y68" s="43"/>
    </row>
    <row r="69" spans="1:25" s="6" customFormat="1" ht="33" customHeight="1">
      <c r="A69" s="13" t="s">
        <v>335</v>
      </c>
      <c r="B69" s="95"/>
      <c r="C69" s="13" t="s">
        <v>336</v>
      </c>
      <c r="D69" s="13" t="s">
        <v>337</v>
      </c>
      <c r="E69" s="27" t="s">
        <v>338</v>
      </c>
      <c r="F69" s="13" t="s">
        <v>90</v>
      </c>
      <c r="G69" s="13" t="s">
        <v>151</v>
      </c>
      <c r="H69" s="13">
        <v>1</v>
      </c>
      <c r="I69" s="13">
        <f t="shared" si="4"/>
        <v>55</v>
      </c>
      <c r="J69" s="13">
        <f t="shared" si="6"/>
        <v>55</v>
      </c>
      <c r="K69" s="13"/>
      <c r="L69" s="13" t="s">
        <v>92</v>
      </c>
      <c r="M69" s="13">
        <v>39</v>
      </c>
      <c r="N69" s="13">
        <v>138</v>
      </c>
      <c r="O69" s="13">
        <v>1</v>
      </c>
      <c r="P69" s="13">
        <v>4</v>
      </c>
      <c r="Q69" s="13"/>
      <c r="R69" s="13" t="s">
        <v>212</v>
      </c>
      <c r="S69" s="13" t="s">
        <v>259</v>
      </c>
      <c r="T69" s="13" t="s">
        <v>94</v>
      </c>
      <c r="U69" s="13"/>
      <c r="V69" s="43"/>
      <c r="W69" s="43"/>
      <c r="X69" s="43"/>
      <c r="Y69" s="43"/>
    </row>
    <row r="70" spans="1:25" s="6" customFormat="1" ht="39" customHeight="1">
      <c r="A70" s="13" t="s">
        <v>339</v>
      </c>
      <c r="B70" s="95"/>
      <c r="C70" s="13" t="s">
        <v>340</v>
      </c>
      <c r="D70" s="13" t="s">
        <v>341</v>
      </c>
      <c r="E70" s="27" t="s">
        <v>330</v>
      </c>
      <c r="F70" s="13" t="s">
        <v>90</v>
      </c>
      <c r="G70" s="13" t="s">
        <v>151</v>
      </c>
      <c r="H70" s="13">
        <v>1</v>
      </c>
      <c r="I70" s="13">
        <f t="shared" si="4"/>
        <v>70</v>
      </c>
      <c r="J70" s="13">
        <f>70*H70</f>
        <v>70</v>
      </c>
      <c r="K70" s="13"/>
      <c r="L70" s="13" t="s">
        <v>92</v>
      </c>
      <c r="M70" s="13">
        <v>34</v>
      </c>
      <c r="N70" s="13">
        <v>135</v>
      </c>
      <c r="O70" s="13">
        <v>2</v>
      </c>
      <c r="P70" s="13">
        <v>7</v>
      </c>
      <c r="Q70" s="13"/>
      <c r="R70" s="13" t="s">
        <v>212</v>
      </c>
      <c r="S70" s="13" t="s">
        <v>259</v>
      </c>
      <c r="T70" s="13" t="s">
        <v>94</v>
      </c>
      <c r="U70" s="13"/>
      <c r="V70" s="43"/>
      <c r="W70" s="43"/>
      <c r="X70" s="43"/>
      <c r="Y70" s="43"/>
    </row>
    <row r="71" spans="1:25" s="6" customFormat="1" ht="39" customHeight="1">
      <c r="A71" s="13" t="s">
        <v>342</v>
      </c>
      <c r="B71" s="95"/>
      <c r="C71" s="13" t="s">
        <v>343</v>
      </c>
      <c r="D71" s="13" t="s">
        <v>344</v>
      </c>
      <c r="E71" s="27" t="s">
        <v>345</v>
      </c>
      <c r="F71" s="13" t="s">
        <v>90</v>
      </c>
      <c r="G71" s="13" t="s">
        <v>151</v>
      </c>
      <c r="H71" s="13">
        <v>1.4</v>
      </c>
      <c r="I71" s="13">
        <f t="shared" si="4"/>
        <v>98</v>
      </c>
      <c r="J71" s="13">
        <f>70*H71</f>
        <v>98</v>
      </c>
      <c r="K71" s="13"/>
      <c r="L71" s="13" t="s">
        <v>92</v>
      </c>
      <c r="M71" s="13">
        <v>20</v>
      </c>
      <c r="N71" s="13">
        <v>88</v>
      </c>
      <c r="O71" s="13">
        <v>2</v>
      </c>
      <c r="P71" s="13">
        <v>6</v>
      </c>
      <c r="Q71" s="13"/>
      <c r="R71" s="13" t="s">
        <v>212</v>
      </c>
      <c r="S71" s="13" t="s">
        <v>259</v>
      </c>
      <c r="T71" s="13" t="s">
        <v>94</v>
      </c>
      <c r="U71" s="13"/>
      <c r="V71" s="43"/>
      <c r="W71" s="43"/>
      <c r="X71" s="43"/>
      <c r="Y71" s="43"/>
    </row>
    <row r="72" spans="1:25" s="6" customFormat="1" ht="39" customHeight="1">
      <c r="A72" s="13" t="s">
        <v>346</v>
      </c>
      <c r="B72" s="95"/>
      <c r="C72" s="13" t="s">
        <v>347</v>
      </c>
      <c r="D72" s="13" t="s">
        <v>348</v>
      </c>
      <c r="E72" s="27" t="s">
        <v>349</v>
      </c>
      <c r="F72" s="13" t="s">
        <v>90</v>
      </c>
      <c r="G72" s="13" t="s">
        <v>151</v>
      </c>
      <c r="H72" s="13">
        <v>3</v>
      </c>
      <c r="I72" s="13">
        <f t="shared" si="4"/>
        <v>84</v>
      </c>
      <c r="J72" s="13">
        <f>H72*28</f>
        <v>84</v>
      </c>
      <c r="K72" s="13"/>
      <c r="L72" s="13" t="s">
        <v>92</v>
      </c>
      <c r="M72" s="13">
        <v>387</v>
      </c>
      <c r="N72" s="13">
        <v>1399</v>
      </c>
      <c r="O72" s="13">
        <v>14</v>
      </c>
      <c r="P72" s="13">
        <v>40</v>
      </c>
      <c r="Q72" s="13"/>
      <c r="R72" s="13" t="s">
        <v>212</v>
      </c>
      <c r="S72" s="13" t="s">
        <v>259</v>
      </c>
      <c r="T72" s="13" t="s">
        <v>94</v>
      </c>
      <c r="U72" s="13"/>
      <c r="V72" s="43"/>
      <c r="W72" s="43"/>
      <c r="X72" s="43"/>
      <c r="Y72" s="43"/>
    </row>
    <row r="73" spans="1:25" s="6" customFormat="1" ht="39" customHeight="1">
      <c r="A73" s="13" t="s">
        <v>350</v>
      </c>
      <c r="B73" s="95"/>
      <c r="C73" s="13" t="s">
        <v>351</v>
      </c>
      <c r="D73" s="13" t="s">
        <v>333</v>
      </c>
      <c r="E73" s="27" t="s">
        <v>352</v>
      </c>
      <c r="F73" s="13" t="s">
        <v>90</v>
      </c>
      <c r="G73" s="13" t="s">
        <v>151</v>
      </c>
      <c r="H73" s="13">
        <v>3</v>
      </c>
      <c r="I73" s="13">
        <f t="shared" si="4"/>
        <v>90</v>
      </c>
      <c r="J73" s="13">
        <f>H73*30</f>
        <v>90</v>
      </c>
      <c r="K73" s="13"/>
      <c r="L73" s="13" t="s">
        <v>92</v>
      </c>
      <c r="M73" s="13">
        <v>94</v>
      </c>
      <c r="N73" s="13">
        <v>477</v>
      </c>
      <c r="O73" s="13">
        <v>7</v>
      </c>
      <c r="P73" s="13">
        <v>42</v>
      </c>
      <c r="Q73" s="13"/>
      <c r="R73" s="13" t="s">
        <v>212</v>
      </c>
      <c r="S73" s="13" t="s">
        <v>259</v>
      </c>
      <c r="T73" s="13" t="s">
        <v>94</v>
      </c>
      <c r="U73" s="13"/>
      <c r="V73" s="43"/>
      <c r="W73" s="43"/>
      <c r="X73" s="43"/>
      <c r="Y73" s="43"/>
    </row>
    <row r="74" spans="1:25" s="6" customFormat="1" ht="39" customHeight="1">
      <c r="A74" s="13" t="s">
        <v>353</v>
      </c>
      <c r="B74" s="95"/>
      <c r="C74" s="13" t="s">
        <v>354</v>
      </c>
      <c r="D74" s="13" t="s">
        <v>355</v>
      </c>
      <c r="E74" s="27" t="s">
        <v>356</v>
      </c>
      <c r="F74" s="13" t="s">
        <v>90</v>
      </c>
      <c r="G74" s="13" t="s">
        <v>151</v>
      </c>
      <c r="H74" s="13">
        <v>0.3</v>
      </c>
      <c r="I74" s="13">
        <f t="shared" si="4"/>
        <v>4.5</v>
      </c>
      <c r="J74" s="13">
        <f>H74*15</f>
        <v>4.5</v>
      </c>
      <c r="K74" s="13"/>
      <c r="L74" s="13" t="s">
        <v>92</v>
      </c>
      <c r="M74" s="13">
        <v>9</v>
      </c>
      <c r="N74" s="13">
        <v>32</v>
      </c>
      <c r="O74" s="13">
        <v>1</v>
      </c>
      <c r="P74" s="13">
        <v>3</v>
      </c>
      <c r="Q74" s="13"/>
      <c r="R74" s="13" t="s">
        <v>212</v>
      </c>
      <c r="S74" s="13" t="s">
        <v>259</v>
      </c>
      <c r="T74" s="13" t="s">
        <v>94</v>
      </c>
      <c r="U74" s="13"/>
      <c r="V74" s="43"/>
      <c r="W74" s="43"/>
      <c r="X74" s="43"/>
      <c r="Y74" s="43"/>
    </row>
    <row r="75" spans="1:25" s="5" customFormat="1" ht="30" customHeight="1">
      <c r="A75" s="93" t="s">
        <v>33</v>
      </c>
      <c r="B75" s="93"/>
      <c r="C75" s="93"/>
      <c r="D75" s="13"/>
      <c r="E75" s="13"/>
      <c r="F75" s="13"/>
      <c r="G75" s="13"/>
      <c r="H75" s="13"/>
      <c r="I75" s="26">
        <f>SUM(I53:I74)</f>
        <v>1591.5</v>
      </c>
      <c r="J75" s="26">
        <f>SUM(J53:J74)</f>
        <v>1591.5</v>
      </c>
      <c r="K75" s="26">
        <f t="shared" ref="K75:P75" si="7">SUM(K53:K74)</f>
        <v>0</v>
      </c>
      <c r="L75" s="26">
        <f t="shared" si="7"/>
        <v>0</v>
      </c>
      <c r="M75" s="26">
        <f t="shared" si="7"/>
        <v>2002</v>
      </c>
      <c r="N75" s="26">
        <f t="shared" si="7"/>
        <v>7671</v>
      </c>
      <c r="O75" s="26">
        <f t="shared" si="7"/>
        <v>84</v>
      </c>
      <c r="P75" s="26">
        <f t="shared" si="7"/>
        <v>327</v>
      </c>
      <c r="Q75" s="26"/>
      <c r="R75" s="26"/>
      <c r="S75" s="19"/>
      <c r="T75" s="13"/>
      <c r="U75" s="13"/>
    </row>
    <row r="76" spans="1:25" s="5" customFormat="1" ht="36" customHeight="1">
      <c r="A76" s="13" t="s">
        <v>357</v>
      </c>
      <c r="B76" s="96" t="s">
        <v>358</v>
      </c>
      <c r="C76" s="13" t="s">
        <v>359</v>
      </c>
      <c r="D76" s="13" t="s">
        <v>360</v>
      </c>
      <c r="E76" s="13" t="s">
        <v>361</v>
      </c>
      <c r="F76" s="13" t="s">
        <v>90</v>
      </c>
      <c r="G76" s="13" t="s">
        <v>362</v>
      </c>
      <c r="H76" s="13">
        <v>1</v>
      </c>
      <c r="I76" s="13">
        <v>50</v>
      </c>
      <c r="J76" s="13">
        <v>50</v>
      </c>
      <c r="K76" s="13"/>
      <c r="L76" s="13" t="s">
        <v>92</v>
      </c>
      <c r="M76" s="13">
        <v>85</v>
      </c>
      <c r="N76" s="13">
        <v>330</v>
      </c>
      <c r="O76" s="13">
        <v>1</v>
      </c>
      <c r="P76" s="13">
        <v>1</v>
      </c>
      <c r="Q76" s="13"/>
      <c r="R76" s="13" t="s">
        <v>363</v>
      </c>
      <c r="S76" s="19" t="s">
        <v>160</v>
      </c>
      <c r="T76" s="13" t="s">
        <v>94</v>
      </c>
      <c r="U76" s="13"/>
    </row>
    <row r="77" spans="1:25" s="5" customFormat="1" ht="30" customHeight="1">
      <c r="A77" s="13" t="s">
        <v>364</v>
      </c>
      <c r="B77" s="97"/>
      <c r="C77" s="13" t="s">
        <v>365</v>
      </c>
      <c r="D77" s="13" t="s">
        <v>366</v>
      </c>
      <c r="E77" s="24" t="s">
        <v>367</v>
      </c>
      <c r="F77" s="13" t="s">
        <v>90</v>
      </c>
      <c r="G77" s="13" t="s">
        <v>151</v>
      </c>
      <c r="H77" s="26">
        <v>1</v>
      </c>
      <c r="I77" s="26">
        <v>80</v>
      </c>
      <c r="J77" s="26">
        <v>80</v>
      </c>
      <c r="K77" s="26"/>
      <c r="L77" s="26" t="s">
        <v>92</v>
      </c>
      <c r="M77" s="26">
        <v>58</v>
      </c>
      <c r="N77" s="26">
        <v>230</v>
      </c>
      <c r="O77" s="26">
        <v>4</v>
      </c>
      <c r="P77" s="26">
        <v>20</v>
      </c>
      <c r="Q77" s="26">
        <v>500</v>
      </c>
      <c r="R77" s="26" t="s">
        <v>152</v>
      </c>
      <c r="S77" s="19" t="s">
        <v>160</v>
      </c>
      <c r="T77" s="13" t="s">
        <v>94</v>
      </c>
      <c r="U77" s="13"/>
    </row>
    <row r="78" spans="1:25" s="5" customFormat="1" ht="30" customHeight="1">
      <c r="A78" s="13" t="s">
        <v>368</v>
      </c>
      <c r="B78" s="97"/>
      <c r="C78" s="13" t="s">
        <v>369</v>
      </c>
      <c r="D78" s="13" t="s">
        <v>370</v>
      </c>
      <c r="E78" s="13" t="s">
        <v>371</v>
      </c>
      <c r="F78" s="13" t="s">
        <v>90</v>
      </c>
      <c r="G78" s="19" t="s">
        <v>172</v>
      </c>
      <c r="H78" s="19">
        <v>500</v>
      </c>
      <c r="I78" s="26">
        <v>100</v>
      </c>
      <c r="J78" s="26">
        <v>100</v>
      </c>
      <c r="K78" s="26"/>
      <c r="L78" s="26" t="s">
        <v>92</v>
      </c>
      <c r="M78" s="26">
        <v>30</v>
      </c>
      <c r="N78" s="26">
        <v>135</v>
      </c>
      <c r="O78" s="26">
        <v>10</v>
      </c>
      <c r="P78" s="26">
        <v>37</v>
      </c>
      <c r="Q78" s="26">
        <v>500</v>
      </c>
      <c r="R78" s="26" t="s">
        <v>152</v>
      </c>
      <c r="S78" s="19" t="s">
        <v>160</v>
      </c>
      <c r="T78" s="13" t="s">
        <v>94</v>
      </c>
      <c r="U78" s="13"/>
    </row>
    <row r="79" spans="1:25" s="5" customFormat="1" ht="30" customHeight="1">
      <c r="A79" s="13" t="s">
        <v>372</v>
      </c>
      <c r="B79" s="97"/>
      <c r="C79" s="13" t="s">
        <v>373</v>
      </c>
      <c r="D79" s="13" t="s">
        <v>374</v>
      </c>
      <c r="E79" s="13" t="s">
        <v>375</v>
      </c>
      <c r="F79" s="13" t="s">
        <v>90</v>
      </c>
      <c r="G79" s="19" t="s">
        <v>172</v>
      </c>
      <c r="H79" s="26">
        <v>200</v>
      </c>
      <c r="I79" s="26">
        <v>38</v>
      </c>
      <c r="J79" s="26">
        <v>30</v>
      </c>
      <c r="K79" s="26">
        <v>8</v>
      </c>
      <c r="L79" s="26" t="s">
        <v>92</v>
      </c>
      <c r="M79" s="26">
        <v>12</v>
      </c>
      <c r="N79" s="26">
        <v>38</v>
      </c>
      <c r="O79" s="26">
        <v>3</v>
      </c>
      <c r="P79" s="26">
        <v>8</v>
      </c>
      <c r="Q79" s="26">
        <v>5000</v>
      </c>
      <c r="R79" s="26" t="s">
        <v>152</v>
      </c>
      <c r="S79" s="19" t="s">
        <v>160</v>
      </c>
      <c r="T79" s="13" t="s">
        <v>94</v>
      </c>
      <c r="U79" s="13"/>
    </row>
    <row r="80" spans="1:25" s="5" customFormat="1" ht="32.1" customHeight="1">
      <c r="A80" s="13" t="s">
        <v>376</v>
      </c>
      <c r="B80" s="97"/>
      <c r="C80" s="13" t="s">
        <v>377</v>
      </c>
      <c r="D80" s="13" t="s">
        <v>378</v>
      </c>
      <c r="E80" s="44" t="s">
        <v>379</v>
      </c>
      <c r="F80" s="13" t="s">
        <v>90</v>
      </c>
      <c r="G80" s="13" t="s">
        <v>151</v>
      </c>
      <c r="H80" s="26">
        <v>5</v>
      </c>
      <c r="I80" s="26">
        <v>300</v>
      </c>
      <c r="J80" s="26">
        <v>300</v>
      </c>
      <c r="K80" s="26"/>
      <c r="L80" s="26" t="s">
        <v>92</v>
      </c>
      <c r="M80" s="26">
        <v>496</v>
      </c>
      <c r="N80" s="26">
        <v>1380</v>
      </c>
      <c r="O80" s="26">
        <v>175</v>
      </c>
      <c r="P80" s="26">
        <v>525</v>
      </c>
      <c r="Q80" s="26">
        <v>500</v>
      </c>
      <c r="R80" s="26" t="s">
        <v>152</v>
      </c>
      <c r="S80" s="26" t="s">
        <v>380</v>
      </c>
      <c r="T80" s="13" t="s">
        <v>94</v>
      </c>
      <c r="U80" s="13"/>
      <c r="V80" s="43"/>
    </row>
    <row r="81" spans="1:21" s="5" customFormat="1" ht="33.950000000000003" customHeight="1">
      <c r="A81" s="13" t="s">
        <v>381</v>
      </c>
      <c r="B81" s="97"/>
      <c r="C81" s="13" t="s">
        <v>382</v>
      </c>
      <c r="D81" s="13" t="s">
        <v>360</v>
      </c>
      <c r="E81" s="13" t="s">
        <v>383</v>
      </c>
      <c r="F81" s="13" t="s">
        <v>90</v>
      </c>
      <c r="G81" s="13" t="s">
        <v>151</v>
      </c>
      <c r="H81" s="26">
        <v>2</v>
      </c>
      <c r="I81" s="26">
        <v>200</v>
      </c>
      <c r="J81" s="26">
        <v>200</v>
      </c>
      <c r="K81" s="26"/>
      <c r="L81" s="26" t="s">
        <v>92</v>
      </c>
      <c r="M81" s="26">
        <v>150</v>
      </c>
      <c r="N81" s="26">
        <v>760</v>
      </c>
      <c r="O81" s="26">
        <v>9</v>
      </c>
      <c r="P81" s="26">
        <v>39</v>
      </c>
      <c r="Q81" s="26">
        <v>5000</v>
      </c>
      <c r="R81" s="26" t="s">
        <v>152</v>
      </c>
      <c r="S81" s="19" t="s">
        <v>160</v>
      </c>
      <c r="T81" s="13" t="s">
        <v>94</v>
      </c>
      <c r="U81" s="13"/>
    </row>
    <row r="82" spans="1:21" s="5" customFormat="1" ht="33.950000000000003" customHeight="1">
      <c r="A82" s="13" t="s">
        <v>384</v>
      </c>
      <c r="B82" s="97"/>
      <c r="C82" s="13" t="s">
        <v>385</v>
      </c>
      <c r="D82" s="13" t="s">
        <v>386</v>
      </c>
      <c r="E82" s="14" t="s">
        <v>387</v>
      </c>
      <c r="F82" s="13" t="s">
        <v>90</v>
      </c>
      <c r="G82" s="13" t="s">
        <v>151</v>
      </c>
      <c r="H82" s="14">
        <v>10</v>
      </c>
      <c r="I82" s="29">
        <v>40</v>
      </c>
      <c r="J82" s="28">
        <v>40</v>
      </c>
      <c r="K82" s="28">
        <v>0</v>
      </c>
      <c r="L82" s="13" t="s">
        <v>92</v>
      </c>
      <c r="M82" s="32">
        <v>20</v>
      </c>
      <c r="N82" s="32">
        <v>80</v>
      </c>
      <c r="O82" s="32">
        <v>8</v>
      </c>
      <c r="P82" s="47">
        <v>32</v>
      </c>
      <c r="Q82" s="13">
        <v>500</v>
      </c>
      <c r="R82" s="13" t="s">
        <v>363</v>
      </c>
      <c r="S82" s="19" t="s">
        <v>160</v>
      </c>
      <c r="T82" s="13" t="s">
        <v>94</v>
      </c>
      <c r="U82" s="13"/>
    </row>
    <row r="83" spans="1:21" s="5" customFormat="1" ht="33.950000000000003" customHeight="1">
      <c r="A83" s="13" t="s">
        <v>388</v>
      </c>
      <c r="B83" s="97"/>
      <c r="C83" s="13" t="s">
        <v>389</v>
      </c>
      <c r="D83" s="13" t="s">
        <v>390</v>
      </c>
      <c r="E83" s="14" t="s">
        <v>391</v>
      </c>
      <c r="F83" s="13" t="s">
        <v>90</v>
      </c>
      <c r="G83" s="13" t="s">
        <v>151</v>
      </c>
      <c r="H83" s="14">
        <v>2</v>
      </c>
      <c r="I83" s="29">
        <v>45</v>
      </c>
      <c r="J83" s="28">
        <v>45</v>
      </c>
      <c r="K83" s="28">
        <v>0</v>
      </c>
      <c r="L83" s="13" t="s">
        <v>92</v>
      </c>
      <c r="M83" s="32">
        <v>150</v>
      </c>
      <c r="N83" s="32">
        <v>450</v>
      </c>
      <c r="O83" s="32">
        <v>20</v>
      </c>
      <c r="P83" s="47">
        <v>80</v>
      </c>
      <c r="Q83" s="13">
        <v>500</v>
      </c>
      <c r="R83" s="13" t="s">
        <v>363</v>
      </c>
      <c r="S83" s="19" t="s">
        <v>160</v>
      </c>
      <c r="T83" s="13" t="s">
        <v>94</v>
      </c>
      <c r="U83" s="13"/>
    </row>
    <row r="84" spans="1:21" s="5" customFormat="1" ht="33.950000000000003" customHeight="1">
      <c r="A84" s="13" t="s">
        <v>392</v>
      </c>
      <c r="B84" s="97"/>
      <c r="C84" s="13" t="s">
        <v>393</v>
      </c>
      <c r="D84" s="13" t="s">
        <v>394</v>
      </c>
      <c r="E84" s="14" t="s">
        <v>395</v>
      </c>
      <c r="F84" s="13" t="s">
        <v>90</v>
      </c>
      <c r="G84" s="13" t="s">
        <v>151</v>
      </c>
      <c r="H84" s="14">
        <v>2.4</v>
      </c>
      <c r="I84" s="29">
        <v>220</v>
      </c>
      <c r="J84" s="28">
        <v>220</v>
      </c>
      <c r="K84" s="28">
        <v>0</v>
      </c>
      <c r="L84" s="13" t="s">
        <v>92</v>
      </c>
      <c r="M84" s="32">
        <v>150</v>
      </c>
      <c r="N84" s="32">
        <v>600</v>
      </c>
      <c r="O84" s="32">
        <v>8</v>
      </c>
      <c r="P84" s="47">
        <v>16</v>
      </c>
      <c r="Q84" s="13">
        <v>500</v>
      </c>
      <c r="R84" s="13" t="s">
        <v>242</v>
      </c>
      <c r="S84" s="19" t="s">
        <v>160</v>
      </c>
      <c r="T84" s="13" t="s">
        <v>94</v>
      </c>
      <c r="U84" s="13"/>
    </row>
    <row r="85" spans="1:21" s="5" customFormat="1" ht="42.95" customHeight="1">
      <c r="A85" s="13" t="s">
        <v>396</v>
      </c>
      <c r="B85" s="97"/>
      <c r="C85" s="13" t="s">
        <v>397</v>
      </c>
      <c r="D85" s="13" t="s">
        <v>398</v>
      </c>
      <c r="E85" s="13" t="s">
        <v>399</v>
      </c>
      <c r="F85" s="13" t="s">
        <v>90</v>
      </c>
      <c r="G85" s="19" t="s">
        <v>400</v>
      </c>
      <c r="H85" s="19" t="s">
        <v>400</v>
      </c>
      <c r="I85" s="42">
        <v>121.5</v>
      </c>
      <c r="J85" s="42">
        <v>121.5</v>
      </c>
      <c r="K85" s="26">
        <v>0</v>
      </c>
      <c r="L85" s="26" t="s">
        <v>92</v>
      </c>
      <c r="M85" s="26">
        <v>89</v>
      </c>
      <c r="N85" s="26">
        <v>387</v>
      </c>
      <c r="O85" s="26">
        <v>16</v>
      </c>
      <c r="P85" s="26">
        <v>50</v>
      </c>
      <c r="Q85" s="26">
        <v>600</v>
      </c>
      <c r="R85" s="26" t="s">
        <v>152</v>
      </c>
      <c r="S85" s="19" t="s">
        <v>167</v>
      </c>
      <c r="T85" s="13" t="s">
        <v>94</v>
      </c>
      <c r="U85" s="13"/>
    </row>
    <row r="86" spans="1:21" s="5" customFormat="1" ht="39" customHeight="1">
      <c r="A86" s="13" t="s">
        <v>401</v>
      </c>
      <c r="B86" s="97"/>
      <c r="C86" s="13" t="s">
        <v>402</v>
      </c>
      <c r="D86" s="13" t="s">
        <v>403</v>
      </c>
      <c r="E86" s="13" t="s">
        <v>404</v>
      </c>
      <c r="F86" s="13" t="s">
        <v>90</v>
      </c>
      <c r="G86" s="13">
        <v>1.8</v>
      </c>
      <c r="H86" s="19">
        <v>1.8</v>
      </c>
      <c r="I86" s="26">
        <v>144</v>
      </c>
      <c r="J86" s="26">
        <v>144</v>
      </c>
      <c r="K86" s="26">
        <v>0</v>
      </c>
      <c r="L86" s="26" t="s">
        <v>92</v>
      </c>
      <c r="M86" s="26">
        <v>38</v>
      </c>
      <c r="N86" s="26">
        <v>206</v>
      </c>
      <c r="O86" s="26">
        <v>2</v>
      </c>
      <c r="P86" s="26">
        <v>6</v>
      </c>
      <c r="Q86" s="26"/>
      <c r="R86" s="26" t="s">
        <v>152</v>
      </c>
      <c r="S86" s="19" t="s">
        <v>167</v>
      </c>
      <c r="T86" s="13" t="s">
        <v>94</v>
      </c>
      <c r="U86" s="13"/>
    </row>
    <row r="87" spans="1:21" s="5" customFormat="1" ht="39" customHeight="1">
      <c r="A87" s="13" t="s">
        <v>405</v>
      </c>
      <c r="B87" s="97"/>
      <c r="C87" s="13" t="s">
        <v>406</v>
      </c>
      <c r="D87" s="13" t="s">
        <v>407</v>
      </c>
      <c r="E87" s="13" t="s">
        <v>408</v>
      </c>
      <c r="F87" s="13" t="s">
        <v>90</v>
      </c>
      <c r="G87" s="13" t="s">
        <v>151</v>
      </c>
      <c r="H87" s="19">
        <v>3.1</v>
      </c>
      <c r="I87" s="26">
        <v>248</v>
      </c>
      <c r="J87" s="26">
        <v>248</v>
      </c>
      <c r="K87" s="26">
        <v>0</v>
      </c>
      <c r="L87" s="26" t="s">
        <v>92</v>
      </c>
      <c r="M87" s="26">
        <v>39</v>
      </c>
      <c r="N87" s="26">
        <v>141</v>
      </c>
      <c r="O87" s="26">
        <v>6</v>
      </c>
      <c r="P87" s="26">
        <v>26</v>
      </c>
      <c r="Q87" s="26"/>
      <c r="R87" s="26" t="s">
        <v>152</v>
      </c>
      <c r="S87" s="19" t="s">
        <v>167</v>
      </c>
      <c r="T87" s="13" t="s">
        <v>94</v>
      </c>
      <c r="U87" s="13"/>
    </row>
    <row r="88" spans="1:21" s="5" customFormat="1" ht="33" customHeight="1">
      <c r="A88" s="13" t="s">
        <v>409</v>
      </c>
      <c r="B88" s="97"/>
      <c r="C88" s="13" t="s">
        <v>410</v>
      </c>
      <c r="D88" s="13" t="s">
        <v>411</v>
      </c>
      <c r="E88" s="13" t="s">
        <v>412</v>
      </c>
      <c r="F88" s="13" t="s">
        <v>90</v>
      </c>
      <c r="G88" s="13">
        <v>2.5</v>
      </c>
      <c r="H88" s="19">
        <v>2.5</v>
      </c>
      <c r="I88" s="26">
        <v>200</v>
      </c>
      <c r="J88" s="26">
        <v>200</v>
      </c>
      <c r="K88" s="26">
        <v>0</v>
      </c>
      <c r="L88" s="26" t="s">
        <v>92</v>
      </c>
      <c r="M88" s="26">
        <v>35</v>
      </c>
      <c r="N88" s="26">
        <v>149</v>
      </c>
      <c r="O88" s="26">
        <v>5</v>
      </c>
      <c r="P88" s="26">
        <v>18</v>
      </c>
      <c r="Q88" s="26"/>
      <c r="R88" s="26" t="s">
        <v>152</v>
      </c>
      <c r="S88" s="19" t="s">
        <v>167</v>
      </c>
      <c r="T88" s="13" t="s">
        <v>94</v>
      </c>
      <c r="U88" s="13"/>
    </row>
    <row r="89" spans="1:21" s="5" customFormat="1" ht="36.950000000000003" customHeight="1">
      <c r="A89" s="13" t="s">
        <v>413</v>
      </c>
      <c r="B89" s="97"/>
      <c r="C89" s="13" t="s">
        <v>414</v>
      </c>
      <c r="D89" s="13" t="s">
        <v>415</v>
      </c>
      <c r="E89" s="13" t="s">
        <v>416</v>
      </c>
      <c r="F89" s="13" t="s">
        <v>90</v>
      </c>
      <c r="G89" s="13">
        <v>1.2</v>
      </c>
      <c r="H89" s="19">
        <v>1.2</v>
      </c>
      <c r="I89" s="26">
        <v>96</v>
      </c>
      <c r="J89" s="26">
        <v>96</v>
      </c>
      <c r="K89" s="26">
        <v>0</v>
      </c>
      <c r="L89" s="26" t="s">
        <v>92</v>
      </c>
      <c r="M89" s="26">
        <v>38</v>
      </c>
      <c r="N89" s="26">
        <v>163</v>
      </c>
      <c r="O89" s="26">
        <v>3</v>
      </c>
      <c r="P89" s="26">
        <v>10</v>
      </c>
      <c r="Q89" s="26"/>
      <c r="R89" s="26" t="s">
        <v>152</v>
      </c>
      <c r="S89" s="19" t="s">
        <v>167</v>
      </c>
      <c r="T89" s="13" t="s">
        <v>94</v>
      </c>
      <c r="U89" s="13"/>
    </row>
    <row r="90" spans="1:21" s="5" customFormat="1" ht="48" customHeight="1">
      <c r="A90" s="13" t="s">
        <v>417</v>
      </c>
      <c r="B90" s="97"/>
      <c r="C90" s="13" t="s">
        <v>418</v>
      </c>
      <c r="D90" s="13" t="s">
        <v>419</v>
      </c>
      <c r="E90" s="13" t="s">
        <v>420</v>
      </c>
      <c r="F90" s="13" t="s">
        <v>90</v>
      </c>
      <c r="G90" s="13" t="s">
        <v>207</v>
      </c>
      <c r="H90" s="19">
        <v>30</v>
      </c>
      <c r="I90" s="26">
        <v>120</v>
      </c>
      <c r="J90" s="26">
        <v>120</v>
      </c>
      <c r="K90" s="26">
        <v>0</v>
      </c>
      <c r="L90" s="26" t="s">
        <v>92</v>
      </c>
      <c r="M90" s="26">
        <v>347</v>
      </c>
      <c r="N90" s="26">
        <v>1784</v>
      </c>
      <c r="O90" s="26">
        <v>18</v>
      </c>
      <c r="P90" s="26">
        <v>68</v>
      </c>
      <c r="Q90" s="26"/>
      <c r="R90" s="26" t="s">
        <v>152</v>
      </c>
      <c r="S90" s="19" t="s">
        <v>167</v>
      </c>
      <c r="T90" s="13" t="s">
        <v>94</v>
      </c>
      <c r="U90" s="13"/>
    </row>
    <row r="91" spans="1:21" s="5" customFormat="1" ht="39" customHeight="1">
      <c r="A91" s="13" t="s">
        <v>421</v>
      </c>
      <c r="B91" s="97"/>
      <c r="C91" s="13" t="s">
        <v>422</v>
      </c>
      <c r="D91" s="13" t="s">
        <v>423</v>
      </c>
      <c r="E91" s="13" t="s">
        <v>424</v>
      </c>
      <c r="F91" s="13" t="s">
        <v>90</v>
      </c>
      <c r="G91" s="13" t="s">
        <v>207</v>
      </c>
      <c r="H91" s="13">
        <v>17</v>
      </c>
      <c r="I91" s="26">
        <v>68</v>
      </c>
      <c r="J91" s="26">
        <v>68</v>
      </c>
      <c r="K91" s="26">
        <v>0</v>
      </c>
      <c r="L91" s="26" t="s">
        <v>92</v>
      </c>
      <c r="M91" s="26">
        <v>280</v>
      </c>
      <c r="N91" s="26">
        <v>1096</v>
      </c>
      <c r="O91" s="26">
        <v>17</v>
      </c>
      <c r="P91" s="26">
        <v>54</v>
      </c>
      <c r="Q91" s="26"/>
      <c r="R91" s="26" t="s">
        <v>152</v>
      </c>
      <c r="S91" s="19" t="s">
        <v>167</v>
      </c>
      <c r="T91" s="13" t="s">
        <v>94</v>
      </c>
      <c r="U91" s="13"/>
    </row>
    <row r="92" spans="1:21" s="5" customFormat="1" ht="27.95" customHeight="1">
      <c r="A92" s="13" t="s">
        <v>425</v>
      </c>
      <c r="B92" s="97"/>
      <c r="C92" s="13" t="s">
        <v>426</v>
      </c>
      <c r="D92" s="13" t="s">
        <v>427</v>
      </c>
      <c r="E92" s="13" t="s">
        <v>428</v>
      </c>
      <c r="F92" s="13" t="s">
        <v>90</v>
      </c>
      <c r="G92" s="13" t="s">
        <v>151</v>
      </c>
      <c r="H92" s="13">
        <v>1</v>
      </c>
      <c r="I92" s="13">
        <v>80</v>
      </c>
      <c r="J92" s="13">
        <v>80</v>
      </c>
      <c r="K92" s="13">
        <v>0</v>
      </c>
      <c r="L92" s="13" t="s">
        <v>92</v>
      </c>
      <c r="M92" s="13">
        <v>103</v>
      </c>
      <c r="N92" s="13">
        <v>400</v>
      </c>
      <c r="O92" s="13">
        <v>3</v>
      </c>
      <c r="P92" s="13">
        <v>10</v>
      </c>
      <c r="Q92" s="19"/>
      <c r="R92" s="26" t="s">
        <v>152</v>
      </c>
      <c r="S92" s="19" t="s">
        <v>259</v>
      </c>
      <c r="T92" s="13" t="s">
        <v>94</v>
      </c>
      <c r="U92" s="13"/>
    </row>
    <row r="93" spans="1:21" s="5" customFormat="1" ht="27.95" customHeight="1">
      <c r="A93" s="13" t="s">
        <v>429</v>
      </c>
      <c r="B93" s="97"/>
      <c r="C93" s="13" t="s">
        <v>430</v>
      </c>
      <c r="D93" s="13" t="s">
        <v>431</v>
      </c>
      <c r="E93" s="13" t="s">
        <v>432</v>
      </c>
      <c r="F93" s="13" t="s">
        <v>90</v>
      </c>
      <c r="G93" s="13" t="s">
        <v>151</v>
      </c>
      <c r="H93" s="13">
        <v>0.65</v>
      </c>
      <c r="I93" s="13">
        <f>0.65*80</f>
        <v>52</v>
      </c>
      <c r="J93" s="13">
        <v>52</v>
      </c>
      <c r="K93" s="13">
        <v>0</v>
      </c>
      <c r="L93" s="13" t="s">
        <v>92</v>
      </c>
      <c r="M93" s="13">
        <v>73</v>
      </c>
      <c r="N93" s="13">
        <v>246</v>
      </c>
      <c r="O93" s="13">
        <v>2</v>
      </c>
      <c r="P93" s="13">
        <v>4</v>
      </c>
      <c r="Q93" s="19"/>
      <c r="R93" s="26" t="s">
        <v>152</v>
      </c>
      <c r="S93" s="19" t="s">
        <v>259</v>
      </c>
      <c r="T93" s="13" t="s">
        <v>94</v>
      </c>
      <c r="U93" s="13"/>
    </row>
    <row r="94" spans="1:21" s="5" customFormat="1" ht="27.95" customHeight="1">
      <c r="A94" s="13" t="s">
        <v>433</v>
      </c>
      <c r="B94" s="97"/>
      <c r="C94" s="13" t="s">
        <v>434</v>
      </c>
      <c r="D94" s="13" t="s">
        <v>435</v>
      </c>
      <c r="E94" s="13" t="s">
        <v>436</v>
      </c>
      <c r="F94" s="13" t="s">
        <v>90</v>
      </c>
      <c r="G94" s="13" t="s">
        <v>151</v>
      </c>
      <c r="H94" s="13">
        <v>0.35</v>
      </c>
      <c r="I94" s="13">
        <v>28</v>
      </c>
      <c r="J94" s="13">
        <v>28</v>
      </c>
      <c r="K94" s="13">
        <v>0</v>
      </c>
      <c r="L94" s="13" t="s">
        <v>92</v>
      </c>
      <c r="M94" s="13">
        <v>82</v>
      </c>
      <c r="N94" s="13">
        <v>291</v>
      </c>
      <c r="O94" s="13">
        <v>6</v>
      </c>
      <c r="P94" s="13">
        <v>25</v>
      </c>
      <c r="Q94" s="19"/>
      <c r="R94" s="26" t="s">
        <v>152</v>
      </c>
      <c r="S94" s="19" t="s">
        <v>259</v>
      </c>
      <c r="T94" s="13" t="s">
        <v>94</v>
      </c>
      <c r="U94" s="13"/>
    </row>
    <row r="95" spans="1:21" s="5" customFormat="1" ht="27.95" customHeight="1">
      <c r="A95" s="13" t="s">
        <v>437</v>
      </c>
      <c r="B95" s="97"/>
      <c r="C95" s="13" t="s">
        <v>438</v>
      </c>
      <c r="D95" s="13" t="s">
        <v>439</v>
      </c>
      <c r="E95" s="13" t="s">
        <v>440</v>
      </c>
      <c r="F95" s="13" t="s">
        <v>90</v>
      </c>
      <c r="G95" s="13" t="s">
        <v>151</v>
      </c>
      <c r="H95" s="13">
        <v>0.6</v>
      </c>
      <c r="I95" s="13">
        <f t="shared" ref="I95:I97" si="8">H95*80</f>
        <v>48</v>
      </c>
      <c r="J95" s="13">
        <v>48</v>
      </c>
      <c r="K95" s="13">
        <v>0</v>
      </c>
      <c r="L95" s="13" t="s">
        <v>92</v>
      </c>
      <c r="M95" s="13">
        <v>38</v>
      </c>
      <c r="N95" s="13">
        <v>162</v>
      </c>
      <c r="O95" s="13">
        <v>2</v>
      </c>
      <c r="P95" s="13">
        <v>6</v>
      </c>
      <c r="Q95" s="19"/>
      <c r="R95" s="26" t="s">
        <v>152</v>
      </c>
      <c r="S95" s="19" t="s">
        <v>259</v>
      </c>
      <c r="T95" s="13" t="s">
        <v>94</v>
      </c>
      <c r="U95" s="13"/>
    </row>
    <row r="96" spans="1:21" s="5" customFormat="1" ht="27.95" customHeight="1">
      <c r="A96" s="13" t="s">
        <v>441</v>
      </c>
      <c r="B96" s="97"/>
      <c r="C96" s="13" t="s">
        <v>442</v>
      </c>
      <c r="D96" s="13" t="s">
        <v>443</v>
      </c>
      <c r="E96" s="13" t="s">
        <v>258</v>
      </c>
      <c r="F96" s="13" t="s">
        <v>90</v>
      </c>
      <c r="G96" s="13" t="s">
        <v>151</v>
      </c>
      <c r="H96" s="13">
        <v>1</v>
      </c>
      <c r="I96" s="13">
        <f t="shared" si="8"/>
        <v>80</v>
      </c>
      <c r="J96" s="13">
        <v>80</v>
      </c>
      <c r="K96" s="13">
        <v>0</v>
      </c>
      <c r="L96" s="13" t="s">
        <v>92</v>
      </c>
      <c r="M96" s="13">
        <v>32</v>
      </c>
      <c r="N96" s="13">
        <v>147</v>
      </c>
      <c r="O96" s="13">
        <v>3</v>
      </c>
      <c r="P96" s="13">
        <v>9</v>
      </c>
      <c r="Q96" s="19"/>
      <c r="R96" s="26" t="s">
        <v>152</v>
      </c>
      <c r="S96" s="19" t="s">
        <v>259</v>
      </c>
      <c r="T96" s="13" t="s">
        <v>94</v>
      </c>
      <c r="U96" s="13"/>
    </row>
    <row r="97" spans="1:22" s="5" customFormat="1" ht="27.95" customHeight="1">
      <c r="A97" s="13" t="s">
        <v>444</v>
      </c>
      <c r="B97" s="97"/>
      <c r="C97" s="13" t="s">
        <v>445</v>
      </c>
      <c r="D97" s="13" t="s">
        <v>446</v>
      </c>
      <c r="E97" s="13" t="s">
        <v>447</v>
      </c>
      <c r="F97" s="13" t="s">
        <v>90</v>
      </c>
      <c r="G97" s="13" t="s">
        <v>151</v>
      </c>
      <c r="H97" s="13">
        <v>1.5</v>
      </c>
      <c r="I97" s="13">
        <f t="shared" si="8"/>
        <v>120</v>
      </c>
      <c r="J97" s="13">
        <v>120</v>
      </c>
      <c r="K97" s="13">
        <v>0</v>
      </c>
      <c r="L97" s="13" t="s">
        <v>92</v>
      </c>
      <c r="M97" s="13">
        <v>38</v>
      </c>
      <c r="N97" s="13">
        <v>126</v>
      </c>
      <c r="O97" s="13">
        <v>8</v>
      </c>
      <c r="P97" s="13">
        <v>24</v>
      </c>
      <c r="Q97" s="19"/>
      <c r="R97" s="26" t="s">
        <v>152</v>
      </c>
      <c r="S97" s="19" t="s">
        <v>259</v>
      </c>
      <c r="T97" s="13" t="s">
        <v>94</v>
      </c>
      <c r="U97" s="13"/>
    </row>
    <row r="98" spans="1:22" s="5" customFormat="1" ht="27.95" customHeight="1">
      <c r="A98" s="13" t="s">
        <v>448</v>
      </c>
      <c r="B98" s="97"/>
      <c r="C98" s="13" t="s">
        <v>449</v>
      </c>
      <c r="D98" s="13" t="s">
        <v>450</v>
      </c>
      <c r="E98" s="13" t="s">
        <v>258</v>
      </c>
      <c r="F98" s="13" t="s">
        <v>90</v>
      </c>
      <c r="G98" s="13" t="s">
        <v>151</v>
      </c>
      <c r="H98" s="13">
        <v>1</v>
      </c>
      <c r="I98" s="13">
        <v>70</v>
      </c>
      <c r="J98" s="13">
        <v>70</v>
      </c>
      <c r="K98" s="13">
        <v>0</v>
      </c>
      <c r="L98" s="13" t="s">
        <v>92</v>
      </c>
      <c r="M98" s="13">
        <v>171</v>
      </c>
      <c r="N98" s="13">
        <v>500</v>
      </c>
      <c r="O98" s="13">
        <v>3</v>
      </c>
      <c r="P98" s="13">
        <v>11</v>
      </c>
      <c r="Q98" s="19"/>
      <c r="R98" s="26" t="s">
        <v>152</v>
      </c>
      <c r="S98" s="19" t="s">
        <v>259</v>
      </c>
      <c r="T98" s="13" t="s">
        <v>94</v>
      </c>
      <c r="U98" s="13"/>
    </row>
    <row r="99" spans="1:22" s="5" customFormat="1" ht="27.95" customHeight="1">
      <c r="A99" s="13" t="s">
        <v>451</v>
      </c>
      <c r="B99" s="97"/>
      <c r="C99" s="13" t="s">
        <v>452</v>
      </c>
      <c r="D99" s="13" t="s">
        <v>453</v>
      </c>
      <c r="E99" s="13" t="s">
        <v>454</v>
      </c>
      <c r="F99" s="13" t="s">
        <v>90</v>
      </c>
      <c r="G99" s="13" t="s">
        <v>151</v>
      </c>
      <c r="H99" s="13">
        <v>0.5</v>
      </c>
      <c r="I99" s="13">
        <v>35</v>
      </c>
      <c r="J99" s="13">
        <v>35</v>
      </c>
      <c r="K99" s="13">
        <v>0</v>
      </c>
      <c r="L99" s="13" t="s">
        <v>92</v>
      </c>
      <c r="M99" s="13">
        <v>44</v>
      </c>
      <c r="N99" s="13">
        <v>157</v>
      </c>
      <c r="O99" s="13">
        <v>2</v>
      </c>
      <c r="P99" s="13">
        <v>7</v>
      </c>
      <c r="Q99" s="19"/>
      <c r="R99" s="26" t="s">
        <v>152</v>
      </c>
      <c r="S99" s="19" t="s">
        <v>259</v>
      </c>
      <c r="T99" s="13" t="s">
        <v>94</v>
      </c>
      <c r="U99" s="13"/>
    </row>
    <row r="100" spans="1:22" s="7" customFormat="1" ht="27.95" customHeight="1">
      <c r="A100" s="13" t="s">
        <v>455</v>
      </c>
      <c r="B100" s="97"/>
      <c r="C100" s="13" t="s">
        <v>456</v>
      </c>
      <c r="D100" s="13" t="s">
        <v>457</v>
      </c>
      <c r="E100" s="13" t="s">
        <v>458</v>
      </c>
      <c r="F100" s="13" t="s">
        <v>90</v>
      </c>
      <c r="G100" s="13" t="s">
        <v>91</v>
      </c>
      <c r="H100" s="13">
        <v>1</v>
      </c>
      <c r="I100" s="13">
        <v>80</v>
      </c>
      <c r="J100" s="13">
        <v>80</v>
      </c>
      <c r="K100" s="13">
        <v>0</v>
      </c>
      <c r="L100" s="13" t="s">
        <v>92</v>
      </c>
      <c r="M100" s="13">
        <v>123</v>
      </c>
      <c r="N100" s="13">
        <v>318</v>
      </c>
      <c r="O100" s="13">
        <v>5</v>
      </c>
      <c r="P100" s="13">
        <v>16</v>
      </c>
      <c r="Q100" s="26"/>
      <c r="R100" s="26" t="s">
        <v>152</v>
      </c>
    </row>
    <row r="101" spans="1:22" s="5" customFormat="1" ht="27.95" customHeight="1">
      <c r="A101" s="13" t="s">
        <v>459</v>
      </c>
      <c r="B101" s="97"/>
      <c r="C101" s="13" t="s">
        <v>460</v>
      </c>
      <c r="D101" s="13" t="s">
        <v>461</v>
      </c>
      <c r="E101" s="13" t="s">
        <v>462</v>
      </c>
      <c r="F101" s="13" t="s">
        <v>90</v>
      </c>
      <c r="G101" s="19" t="s">
        <v>91</v>
      </c>
      <c r="H101" s="13">
        <v>1</v>
      </c>
      <c r="I101" s="13">
        <v>114</v>
      </c>
      <c r="J101" s="13">
        <v>114</v>
      </c>
      <c r="K101" s="13">
        <v>0</v>
      </c>
      <c r="L101" s="13" t="s">
        <v>92</v>
      </c>
      <c r="M101" s="13">
        <v>210</v>
      </c>
      <c r="N101" s="13">
        <v>600</v>
      </c>
      <c r="O101" s="13">
        <v>1</v>
      </c>
      <c r="P101" s="13">
        <v>4</v>
      </c>
      <c r="Q101" s="19"/>
      <c r="R101" s="26" t="s">
        <v>363</v>
      </c>
      <c r="S101" s="19" t="s">
        <v>259</v>
      </c>
      <c r="T101" s="13" t="s">
        <v>94</v>
      </c>
      <c r="U101" s="13"/>
    </row>
    <row r="102" spans="1:22" s="5" customFormat="1" ht="44.1" customHeight="1">
      <c r="A102" s="13" t="s">
        <v>463</v>
      </c>
      <c r="B102" s="97"/>
      <c r="C102" s="13" t="s">
        <v>464</v>
      </c>
      <c r="D102" s="13" t="s">
        <v>257</v>
      </c>
      <c r="E102" s="13" t="s">
        <v>465</v>
      </c>
      <c r="F102" s="13" t="s">
        <v>90</v>
      </c>
      <c r="G102" s="19" t="s">
        <v>91</v>
      </c>
      <c r="H102" s="13">
        <v>1</v>
      </c>
      <c r="I102" s="13">
        <v>107.05</v>
      </c>
      <c r="J102" s="13">
        <v>90.8</v>
      </c>
      <c r="K102" s="13">
        <f>I102-J102</f>
        <v>16.25</v>
      </c>
      <c r="L102" s="13" t="s">
        <v>92</v>
      </c>
      <c r="M102" s="13">
        <v>549</v>
      </c>
      <c r="N102" s="13">
        <v>1972</v>
      </c>
      <c r="O102" s="13">
        <v>103</v>
      </c>
      <c r="P102" s="13">
        <v>367</v>
      </c>
      <c r="Q102" s="19"/>
      <c r="R102" s="26" t="s">
        <v>152</v>
      </c>
      <c r="S102" s="19" t="s">
        <v>259</v>
      </c>
      <c r="T102" s="13" t="s">
        <v>94</v>
      </c>
      <c r="U102" s="13"/>
    </row>
    <row r="103" spans="1:22" s="5" customFormat="1" ht="27.95" customHeight="1">
      <c r="A103" s="13" t="s">
        <v>466</v>
      </c>
      <c r="B103" s="97"/>
      <c r="C103" s="13" t="s">
        <v>467</v>
      </c>
      <c r="D103" s="13" t="s">
        <v>468</v>
      </c>
      <c r="E103" s="13" t="s">
        <v>469</v>
      </c>
      <c r="F103" s="13" t="s">
        <v>90</v>
      </c>
      <c r="G103" s="13" t="s">
        <v>151</v>
      </c>
      <c r="H103" s="13">
        <v>1.5</v>
      </c>
      <c r="I103" s="13">
        <v>135</v>
      </c>
      <c r="J103" s="13">
        <v>135</v>
      </c>
      <c r="K103" s="13">
        <v>0</v>
      </c>
      <c r="L103" s="13" t="s">
        <v>92</v>
      </c>
      <c r="M103" s="13">
        <v>48</v>
      </c>
      <c r="N103" s="13">
        <v>196</v>
      </c>
      <c r="O103" s="13">
        <v>12</v>
      </c>
      <c r="P103" s="13">
        <v>43</v>
      </c>
      <c r="Q103" s="19"/>
      <c r="R103" s="26" t="s">
        <v>152</v>
      </c>
      <c r="S103" s="19" t="s">
        <v>259</v>
      </c>
      <c r="T103" s="13" t="s">
        <v>94</v>
      </c>
      <c r="U103" s="13"/>
    </row>
    <row r="104" spans="1:22" s="5" customFormat="1" ht="27.95" customHeight="1">
      <c r="A104" s="13" t="s">
        <v>470</v>
      </c>
      <c r="B104" s="97"/>
      <c r="C104" s="13" t="s">
        <v>265</v>
      </c>
      <c r="D104" s="13" t="s">
        <v>266</v>
      </c>
      <c r="E104" s="13" t="s">
        <v>471</v>
      </c>
      <c r="F104" s="13" t="s">
        <v>90</v>
      </c>
      <c r="G104" s="13" t="s">
        <v>151</v>
      </c>
      <c r="H104" s="13">
        <v>2.2000000000000002</v>
      </c>
      <c r="I104" s="13">
        <v>55</v>
      </c>
      <c r="J104" s="13">
        <v>55</v>
      </c>
      <c r="K104" s="13">
        <v>0</v>
      </c>
      <c r="L104" s="13" t="s">
        <v>92</v>
      </c>
      <c r="M104" s="13">
        <v>93</v>
      </c>
      <c r="N104" s="13">
        <v>446</v>
      </c>
      <c r="O104" s="13">
        <v>27</v>
      </c>
      <c r="P104" s="13">
        <v>92</v>
      </c>
      <c r="Q104" s="19"/>
      <c r="R104" s="26" t="s">
        <v>152</v>
      </c>
      <c r="S104" s="19" t="s">
        <v>259</v>
      </c>
      <c r="T104" s="13" t="s">
        <v>94</v>
      </c>
      <c r="U104" s="13"/>
    </row>
    <row r="105" spans="1:22" s="6" customFormat="1" ht="42.75">
      <c r="A105" s="13" t="s">
        <v>472</v>
      </c>
      <c r="B105" s="97"/>
      <c r="C105" s="13" t="s">
        <v>473</v>
      </c>
      <c r="D105" s="13" t="s">
        <v>474</v>
      </c>
      <c r="E105" s="45" t="s">
        <v>475</v>
      </c>
      <c r="F105" s="13" t="s">
        <v>90</v>
      </c>
      <c r="G105" s="13" t="s">
        <v>476</v>
      </c>
      <c r="H105" s="13">
        <f>23000+3136+3264</f>
        <v>29400</v>
      </c>
      <c r="I105" s="13">
        <v>200</v>
      </c>
      <c r="J105" s="13">
        <v>200</v>
      </c>
      <c r="K105" s="13">
        <v>0</v>
      </c>
      <c r="L105" s="13" t="s">
        <v>92</v>
      </c>
      <c r="M105" s="13">
        <v>200</v>
      </c>
      <c r="N105" s="13">
        <v>660</v>
      </c>
      <c r="O105" s="13">
        <v>30</v>
      </c>
      <c r="P105" s="13">
        <v>80</v>
      </c>
      <c r="Q105" s="13"/>
      <c r="R105" s="26" t="s">
        <v>152</v>
      </c>
      <c r="S105" s="13" t="s">
        <v>259</v>
      </c>
      <c r="T105" s="13" t="s">
        <v>94</v>
      </c>
      <c r="U105" s="13"/>
      <c r="V105" s="43"/>
    </row>
    <row r="106" spans="1:22" s="6" customFormat="1" ht="27.95" customHeight="1">
      <c r="A106" s="13" t="s">
        <v>477</v>
      </c>
      <c r="B106" s="97"/>
      <c r="C106" s="13" t="s">
        <v>478</v>
      </c>
      <c r="D106" s="13" t="s">
        <v>479</v>
      </c>
      <c r="E106" s="45" t="s">
        <v>480</v>
      </c>
      <c r="F106" s="13" t="s">
        <v>90</v>
      </c>
      <c r="G106" s="13" t="s">
        <v>91</v>
      </c>
      <c r="H106" s="13">
        <v>1</v>
      </c>
      <c r="I106" s="13">
        <v>100</v>
      </c>
      <c r="J106" s="13">
        <v>100</v>
      </c>
      <c r="K106" s="13"/>
      <c r="L106" s="13" t="s">
        <v>92</v>
      </c>
      <c r="M106" s="13">
        <v>92</v>
      </c>
      <c r="N106" s="13">
        <v>393</v>
      </c>
      <c r="O106" s="13">
        <v>2</v>
      </c>
      <c r="P106" s="13">
        <v>6</v>
      </c>
      <c r="Q106" s="13"/>
      <c r="R106" s="26" t="s">
        <v>152</v>
      </c>
      <c r="S106" s="13" t="s">
        <v>259</v>
      </c>
      <c r="T106" s="13" t="s">
        <v>94</v>
      </c>
      <c r="U106" s="13"/>
      <c r="V106" s="43"/>
    </row>
    <row r="107" spans="1:22" s="6" customFormat="1" ht="36" customHeight="1">
      <c r="A107" s="13" t="s">
        <v>481</v>
      </c>
      <c r="B107" s="97"/>
      <c r="C107" s="13" t="s">
        <v>482</v>
      </c>
      <c r="D107" s="13" t="s">
        <v>306</v>
      </c>
      <c r="E107" s="45" t="s">
        <v>483</v>
      </c>
      <c r="F107" s="13" t="s">
        <v>90</v>
      </c>
      <c r="G107" s="13" t="s">
        <v>91</v>
      </c>
      <c r="H107" s="13">
        <v>1</v>
      </c>
      <c r="I107" s="13">
        <v>130</v>
      </c>
      <c r="J107" s="13">
        <v>130</v>
      </c>
      <c r="K107" s="13"/>
      <c r="L107" s="13" t="s">
        <v>92</v>
      </c>
      <c r="M107" s="48">
        <v>44</v>
      </c>
      <c r="N107" s="48">
        <v>132</v>
      </c>
      <c r="O107" s="48">
        <v>10</v>
      </c>
      <c r="P107" s="48">
        <v>31</v>
      </c>
      <c r="Q107" s="13"/>
      <c r="R107" s="26" t="s">
        <v>152</v>
      </c>
      <c r="S107" s="13" t="s">
        <v>259</v>
      </c>
      <c r="T107" s="13" t="s">
        <v>94</v>
      </c>
      <c r="U107" s="13"/>
      <c r="V107" s="43"/>
    </row>
    <row r="108" spans="1:22" s="8" customFormat="1" ht="30" customHeight="1">
      <c r="A108" s="13" t="s">
        <v>484</v>
      </c>
      <c r="B108" s="95"/>
      <c r="C108" s="13" t="s">
        <v>485</v>
      </c>
      <c r="D108" s="13" t="s">
        <v>486</v>
      </c>
      <c r="E108" s="13" t="s">
        <v>487</v>
      </c>
      <c r="F108" s="13" t="s">
        <v>90</v>
      </c>
      <c r="G108" s="13" t="s">
        <v>91</v>
      </c>
      <c r="H108" s="13">
        <v>1</v>
      </c>
      <c r="I108" s="13">
        <v>10</v>
      </c>
      <c r="J108" s="13">
        <v>10</v>
      </c>
      <c r="K108" s="13"/>
      <c r="L108" s="13" t="s">
        <v>92</v>
      </c>
      <c r="M108" s="13">
        <v>141</v>
      </c>
      <c r="N108" s="13">
        <v>410</v>
      </c>
      <c r="O108" s="13">
        <v>23</v>
      </c>
      <c r="P108" s="13">
        <v>78</v>
      </c>
      <c r="Q108" s="13"/>
      <c r="R108" s="13" t="s">
        <v>152</v>
      </c>
    </row>
    <row r="109" spans="1:22" s="5" customFormat="1" ht="27.95" customHeight="1">
      <c r="A109" s="93" t="s">
        <v>33</v>
      </c>
      <c r="B109" s="93"/>
      <c r="C109" s="93"/>
      <c r="D109" s="13"/>
      <c r="E109" s="13"/>
      <c r="F109" s="14"/>
      <c r="G109" s="13"/>
      <c r="H109" s="13"/>
      <c r="I109" s="26">
        <f>SUM(I76:I108)</f>
        <v>3514.55</v>
      </c>
      <c r="J109" s="26">
        <f>SUM(J76:J108)</f>
        <v>3490.3</v>
      </c>
      <c r="K109" s="26">
        <f>SUM(K76:K108)</f>
        <v>24.25</v>
      </c>
      <c r="L109" s="26">
        <f t="shared" ref="L109:P109" si="9">SUM(L76:L107)</f>
        <v>0</v>
      </c>
      <c r="M109" s="26">
        <f t="shared" si="9"/>
        <v>3957</v>
      </c>
      <c r="N109" s="26">
        <f t="shared" si="9"/>
        <v>14675</v>
      </c>
      <c r="O109" s="26">
        <f t="shared" si="9"/>
        <v>524</v>
      </c>
      <c r="P109" s="26">
        <f t="shared" si="9"/>
        <v>1725</v>
      </c>
      <c r="Q109" s="26"/>
      <c r="R109" s="26"/>
      <c r="S109" s="13"/>
      <c r="T109" s="13"/>
      <c r="U109" s="13"/>
    </row>
    <row r="110" spans="1:22" s="5" customFormat="1" ht="33.950000000000003" customHeight="1">
      <c r="A110" s="13" t="s">
        <v>488</v>
      </c>
      <c r="B110" s="95" t="s">
        <v>489</v>
      </c>
      <c r="C110" s="13" t="s">
        <v>490</v>
      </c>
      <c r="D110" s="13" t="s">
        <v>491</v>
      </c>
      <c r="E110" s="14" t="s">
        <v>492</v>
      </c>
      <c r="F110" s="13" t="s">
        <v>90</v>
      </c>
      <c r="G110" s="14" t="s">
        <v>493</v>
      </c>
      <c r="H110" s="14">
        <v>293.64999999999998</v>
      </c>
      <c r="I110" s="29">
        <v>150</v>
      </c>
      <c r="J110" s="28">
        <v>100</v>
      </c>
      <c r="K110" s="28">
        <v>50</v>
      </c>
      <c r="L110" s="13" t="s">
        <v>92</v>
      </c>
      <c r="M110" s="28"/>
      <c r="N110" s="28"/>
      <c r="O110" s="28"/>
      <c r="P110" s="13"/>
      <c r="Q110" s="13"/>
      <c r="R110" s="13" t="s">
        <v>494</v>
      </c>
      <c r="S110" s="16" t="s">
        <v>89</v>
      </c>
      <c r="T110" s="13" t="s">
        <v>495</v>
      </c>
      <c r="U110" s="13"/>
    </row>
    <row r="111" spans="1:22" s="5" customFormat="1" ht="62.1" customHeight="1">
      <c r="A111" s="13" t="s">
        <v>496</v>
      </c>
      <c r="B111" s="95"/>
      <c r="C111" s="13" t="s">
        <v>497</v>
      </c>
      <c r="D111" s="13" t="s">
        <v>498</v>
      </c>
      <c r="E111" s="13" t="s">
        <v>499</v>
      </c>
      <c r="F111" s="14" t="s">
        <v>141</v>
      </c>
      <c r="G111" s="13" t="s">
        <v>91</v>
      </c>
      <c r="H111" s="13">
        <v>1</v>
      </c>
      <c r="I111" s="26">
        <v>96</v>
      </c>
      <c r="J111" s="26">
        <v>96</v>
      </c>
      <c r="K111" s="26">
        <v>0</v>
      </c>
      <c r="L111" s="13" t="s">
        <v>92</v>
      </c>
      <c r="M111" s="26">
        <v>474</v>
      </c>
      <c r="N111" s="26">
        <v>1936</v>
      </c>
      <c r="O111" s="26">
        <v>123</v>
      </c>
      <c r="P111" s="26">
        <v>502</v>
      </c>
      <c r="Q111" s="26"/>
      <c r="R111" s="26" t="s">
        <v>159</v>
      </c>
      <c r="S111" s="19" t="s">
        <v>167</v>
      </c>
      <c r="T111" s="13" t="s">
        <v>161</v>
      </c>
      <c r="U111" s="13"/>
    </row>
    <row r="112" spans="1:22" s="5" customFormat="1" ht="33" customHeight="1">
      <c r="A112" s="13" t="s">
        <v>500</v>
      </c>
      <c r="B112" s="95"/>
      <c r="C112" s="13" t="s">
        <v>501</v>
      </c>
      <c r="D112" s="13" t="s">
        <v>502</v>
      </c>
      <c r="E112" s="13" t="s">
        <v>503</v>
      </c>
      <c r="F112" s="14" t="s">
        <v>141</v>
      </c>
      <c r="G112" s="13" t="s">
        <v>91</v>
      </c>
      <c r="H112" s="13">
        <v>1</v>
      </c>
      <c r="I112" s="26">
        <v>300</v>
      </c>
      <c r="J112" s="26">
        <v>300</v>
      </c>
      <c r="K112" s="26"/>
      <c r="L112" s="13" t="s">
        <v>92</v>
      </c>
      <c r="M112" s="26">
        <v>78</v>
      </c>
      <c r="N112" s="26">
        <v>304</v>
      </c>
      <c r="O112" s="26">
        <v>8</v>
      </c>
      <c r="P112" s="26">
        <v>17</v>
      </c>
      <c r="Q112" s="26"/>
      <c r="R112" s="26" t="s">
        <v>159</v>
      </c>
      <c r="S112" s="19" t="s">
        <v>173</v>
      </c>
      <c r="T112" s="13" t="s">
        <v>161</v>
      </c>
      <c r="U112" s="13"/>
    </row>
    <row r="113" spans="1:21" s="5" customFormat="1" ht="33" customHeight="1">
      <c r="A113" s="13" t="s">
        <v>504</v>
      </c>
      <c r="B113" s="95"/>
      <c r="C113" s="13" t="s">
        <v>505</v>
      </c>
      <c r="D113" s="13" t="s">
        <v>506</v>
      </c>
      <c r="E113" s="13" t="s">
        <v>507</v>
      </c>
      <c r="F113" s="14" t="s">
        <v>141</v>
      </c>
      <c r="G113" s="13" t="s">
        <v>91</v>
      </c>
      <c r="H113" s="13">
        <v>1</v>
      </c>
      <c r="I113" s="26">
        <v>72</v>
      </c>
      <c r="J113" s="26">
        <v>72</v>
      </c>
      <c r="K113" s="26">
        <v>0</v>
      </c>
      <c r="L113" s="13" t="s">
        <v>92</v>
      </c>
      <c r="M113" s="26">
        <v>352</v>
      </c>
      <c r="N113" s="26">
        <v>1562</v>
      </c>
      <c r="O113" s="26">
        <v>33</v>
      </c>
      <c r="P113" s="26">
        <v>96</v>
      </c>
      <c r="Q113" s="26"/>
      <c r="R113" s="26" t="s">
        <v>159</v>
      </c>
      <c r="S113" s="19" t="s">
        <v>167</v>
      </c>
      <c r="T113" s="13" t="s">
        <v>161</v>
      </c>
      <c r="U113" s="13"/>
    </row>
    <row r="114" spans="1:21" s="5" customFormat="1" ht="45" customHeight="1">
      <c r="A114" s="13" t="s">
        <v>508</v>
      </c>
      <c r="B114" s="95"/>
      <c r="C114" s="13" t="s">
        <v>509</v>
      </c>
      <c r="D114" s="13" t="s">
        <v>510</v>
      </c>
      <c r="E114" s="13" t="s">
        <v>511</v>
      </c>
      <c r="F114" s="14" t="s">
        <v>141</v>
      </c>
      <c r="G114" s="13" t="s">
        <v>362</v>
      </c>
      <c r="H114" s="13">
        <v>1</v>
      </c>
      <c r="I114" s="13">
        <v>300</v>
      </c>
      <c r="J114" s="13">
        <v>300</v>
      </c>
      <c r="K114" s="13">
        <v>0</v>
      </c>
      <c r="L114" s="13" t="s">
        <v>92</v>
      </c>
      <c r="M114" s="13">
        <v>2000</v>
      </c>
      <c r="N114" s="13">
        <v>6000</v>
      </c>
      <c r="O114" s="13">
        <v>208</v>
      </c>
      <c r="P114" s="13">
        <v>800</v>
      </c>
      <c r="Q114" s="26"/>
      <c r="R114" s="26" t="s">
        <v>159</v>
      </c>
      <c r="S114" s="19" t="s">
        <v>259</v>
      </c>
      <c r="T114" s="13" t="s">
        <v>161</v>
      </c>
      <c r="U114" s="13"/>
    </row>
    <row r="115" spans="1:21" s="5" customFormat="1" ht="44.1" customHeight="1">
      <c r="A115" s="13" t="s">
        <v>512</v>
      </c>
      <c r="B115" s="95"/>
      <c r="C115" s="26" t="s">
        <v>513</v>
      </c>
      <c r="D115" s="26" t="s">
        <v>498</v>
      </c>
      <c r="E115" s="26" t="s">
        <v>514</v>
      </c>
      <c r="F115" s="14" t="s">
        <v>141</v>
      </c>
      <c r="G115" s="46" t="s">
        <v>515</v>
      </c>
      <c r="H115" s="46">
        <v>1</v>
      </c>
      <c r="I115" s="49">
        <v>25</v>
      </c>
      <c r="J115" s="49">
        <v>25</v>
      </c>
      <c r="K115" s="26"/>
      <c r="L115" s="13"/>
      <c r="M115" s="26">
        <v>484</v>
      </c>
      <c r="N115" s="26">
        <v>1942</v>
      </c>
      <c r="O115" s="26">
        <v>122</v>
      </c>
      <c r="P115" s="26">
        <v>495</v>
      </c>
      <c r="Q115" s="26"/>
      <c r="R115" s="26" t="s">
        <v>159</v>
      </c>
      <c r="S115" s="26" t="s">
        <v>167</v>
      </c>
      <c r="T115" s="13" t="s">
        <v>161</v>
      </c>
      <c r="U115" s="13"/>
    </row>
    <row r="116" spans="1:21" s="5" customFormat="1" ht="42.95" customHeight="1">
      <c r="A116" s="13" t="s">
        <v>516</v>
      </c>
      <c r="B116" s="95"/>
      <c r="C116" s="26" t="s">
        <v>517</v>
      </c>
      <c r="D116" s="26" t="s">
        <v>518</v>
      </c>
      <c r="E116" s="26" t="s">
        <v>514</v>
      </c>
      <c r="F116" s="14" t="s">
        <v>141</v>
      </c>
      <c r="G116" s="46" t="s">
        <v>515</v>
      </c>
      <c r="H116" s="46">
        <v>1</v>
      </c>
      <c r="I116" s="49">
        <v>25</v>
      </c>
      <c r="J116" s="49">
        <v>25</v>
      </c>
      <c r="K116" s="26"/>
      <c r="L116" s="13"/>
      <c r="M116" s="26">
        <v>705</v>
      </c>
      <c r="N116" s="26">
        <v>2658</v>
      </c>
      <c r="O116" s="26">
        <v>34</v>
      </c>
      <c r="P116" s="26">
        <v>158</v>
      </c>
      <c r="Q116" s="26"/>
      <c r="R116" s="26" t="s">
        <v>159</v>
      </c>
      <c r="S116" s="26" t="s">
        <v>173</v>
      </c>
      <c r="T116" s="13" t="s">
        <v>161</v>
      </c>
      <c r="U116" s="13"/>
    </row>
    <row r="117" spans="1:21" s="5" customFormat="1" ht="42.95" customHeight="1">
      <c r="A117" s="13" t="s">
        <v>519</v>
      </c>
      <c r="B117" s="95"/>
      <c r="C117" s="26" t="s">
        <v>520</v>
      </c>
      <c r="D117" s="26" t="s">
        <v>521</v>
      </c>
      <c r="E117" s="26" t="s">
        <v>514</v>
      </c>
      <c r="F117" s="14" t="s">
        <v>141</v>
      </c>
      <c r="G117" s="46" t="s">
        <v>515</v>
      </c>
      <c r="H117" s="46">
        <v>1</v>
      </c>
      <c r="I117" s="49">
        <v>25</v>
      </c>
      <c r="J117" s="49">
        <v>25</v>
      </c>
      <c r="K117" s="26"/>
      <c r="L117" s="13"/>
      <c r="M117" s="26">
        <v>662</v>
      </c>
      <c r="N117" s="26">
        <v>2082</v>
      </c>
      <c r="O117" s="26">
        <v>7</v>
      </c>
      <c r="P117" s="26">
        <v>18</v>
      </c>
      <c r="Q117" s="26"/>
      <c r="R117" s="26" t="s">
        <v>159</v>
      </c>
      <c r="S117" s="26" t="s">
        <v>197</v>
      </c>
      <c r="T117" s="13" t="s">
        <v>161</v>
      </c>
      <c r="U117" s="13"/>
    </row>
    <row r="118" spans="1:21" s="5" customFormat="1" ht="42.95" customHeight="1">
      <c r="A118" s="13" t="s">
        <v>522</v>
      </c>
      <c r="B118" s="95"/>
      <c r="C118" s="26" t="s">
        <v>523</v>
      </c>
      <c r="D118" s="26" t="s">
        <v>524</v>
      </c>
      <c r="E118" s="26" t="s">
        <v>525</v>
      </c>
      <c r="F118" s="14" t="s">
        <v>141</v>
      </c>
      <c r="G118" s="46" t="s">
        <v>91</v>
      </c>
      <c r="H118" s="46">
        <v>1</v>
      </c>
      <c r="I118" s="49">
        <v>25</v>
      </c>
      <c r="J118" s="49">
        <v>25</v>
      </c>
      <c r="K118" s="26"/>
      <c r="L118" s="13"/>
      <c r="M118" s="26">
        <v>2000</v>
      </c>
      <c r="N118" s="26">
        <v>8000</v>
      </c>
      <c r="O118" s="26">
        <v>215</v>
      </c>
      <c r="P118" s="26">
        <v>1135</v>
      </c>
      <c r="Q118" s="26"/>
      <c r="R118" s="26" t="s">
        <v>159</v>
      </c>
      <c r="S118" s="26" t="s">
        <v>524</v>
      </c>
      <c r="T118" s="13" t="s">
        <v>161</v>
      </c>
      <c r="U118" s="13"/>
    </row>
    <row r="119" spans="1:21" s="5" customFormat="1" ht="42.95" customHeight="1">
      <c r="A119" s="13" t="s">
        <v>526</v>
      </c>
      <c r="B119" s="95"/>
      <c r="C119" s="13" t="s">
        <v>527</v>
      </c>
      <c r="D119" s="13" t="s">
        <v>528</v>
      </c>
      <c r="E119" s="13" t="s">
        <v>529</v>
      </c>
      <c r="F119" s="14" t="s">
        <v>141</v>
      </c>
      <c r="G119" s="13" t="s">
        <v>151</v>
      </c>
      <c r="H119" s="13">
        <v>3.2</v>
      </c>
      <c r="I119" s="26">
        <v>415.16</v>
      </c>
      <c r="J119" s="26">
        <v>395</v>
      </c>
      <c r="K119" s="26">
        <v>20.16</v>
      </c>
      <c r="L119" s="13" t="s">
        <v>92</v>
      </c>
      <c r="M119" s="26">
        <v>76</v>
      </c>
      <c r="N119" s="26">
        <v>434</v>
      </c>
      <c r="O119" s="26">
        <v>48</v>
      </c>
      <c r="P119" s="26">
        <v>231</v>
      </c>
      <c r="Q119" s="26"/>
      <c r="R119" s="26" t="s">
        <v>530</v>
      </c>
      <c r="S119" s="19" t="s">
        <v>173</v>
      </c>
      <c r="T119" s="13" t="s">
        <v>531</v>
      </c>
      <c r="U119" s="13"/>
    </row>
    <row r="120" spans="1:21" s="5" customFormat="1" ht="38.1" customHeight="1">
      <c r="A120" s="13" t="s">
        <v>532</v>
      </c>
      <c r="B120" s="95"/>
      <c r="C120" s="13" t="s">
        <v>533</v>
      </c>
      <c r="D120" s="13" t="s">
        <v>534</v>
      </c>
      <c r="E120" s="13" t="s">
        <v>535</v>
      </c>
      <c r="F120" s="14" t="s">
        <v>141</v>
      </c>
      <c r="G120" s="13" t="s">
        <v>151</v>
      </c>
      <c r="H120" s="13">
        <v>3.226</v>
      </c>
      <c r="I120" s="26">
        <v>467.54</v>
      </c>
      <c r="J120" s="26">
        <v>400</v>
      </c>
      <c r="K120" s="19">
        <v>67.540000000000006</v>
      </c>
      <c r="L120" s="13" t="s">
        <v>92</v>
      </c>
      <c r="M120" s="26">
        <v>150</v>
      </c>
      <c r="N120" s="26">
        <v>560</v>
      </c>
      <c r="O120" s="26">
        <v>90</v>
      </c>
      <c r="P120" s="26">
        <v>650</v>
      </c>
      <c r="Q120" s="26"/>
      <c r="R120" s="26" t="s">
        <v>530</v>
      </c>
      <c r="S120" s="19" t="s">
        <v>153</v>
      </c>
      <c r="T120" s="13" t="s">
        <v>531</v>
      </c>
      <c r="U120" s="13"/>
    </row>
    <row r="121" spans="1:21" s="5" customFormat="1" ht="27.95" customHeight="1">
      <c r="A121" s="93" t="s">
        <v>33</v>
      </c>
      <c r="B121" s="93"/>
      <c r="C121" s="93"/>
      <c r="D121" s="13"/>
      <c r="E121" s="13"/>
      <c r="F121" s="14"/>
      <c r="G121" s="13"/>
      <c r="H121" s="13"/>
      <c r="I121" s="26">
        <f t="shared" ref="I121:P121" si="10">SUM(I110:I120)</f>
        <v>1900.7</v>
      </c>
      <c r="J121" s="26">
        <f t="shared" si="10"/>
        <v>1763</v>
      </c>
      <c r="K121" s="26">
        <f t="shared" si="10"/>
        <v>137.69999999999999</v>
      </c>
      <c r="L121" s="26">
        <f t="shared" si="10"/>
        <v>0</v>
      </c>
      <c r="M121" s="26">
        <f t="shared" si="10"/>
        <v>6981</v>
      </c>
      <c r="N121" s="26">
        <f t="shared" si="10"/>
        <v>25478</v>
      </c>
      <c r="O121" s="26">
        <f t="shared" si="10"/>
        <v>888</v>
      </c>
      <c r="P121" s="26">
        <f t="shared" si="10"/>
        <v>4102</v>
      </c>
      <c r="Q121" s="26"/>
      <c r="R121" s="26"/>
      <c r="S121" s="19"/>
      <c r="T121" s="13"/>
      <c r="U121" s="13"/>
    </row>
    <row r="122" spans="1:21" s="5" customFormat="1" ht="33" customHeight="1">
      <c r="A122" s="13" t="s">
        <v>536</v>
      </c>
      <c r="B122" s="95" t="s">
        <v>537</v>
      </c>
      <c r="C122" s="13" t="s">
        <v>538</v>
      </c>
      <c r="D122" s="13" t="s">
        <v>539</v>
      </c>
      <c r="E122" s="13" t="s">
        <v>540</v>
      </c>
      <c r="F122" s="14" t="s">
        <v>141</v>
      </c>
      <c r="G122" s="13" t="s">
        <v>151</v>
      </c>
      <c r="H122" s="13">
        <v>120</v>
      </c>
      <c r="I122" s="13">
        <v>180</v>
      </c>
      <c r="J122" s="13">
        <v>180</v>
      </c>
      <c r="K122" s="13"/>
      <c r="L122" s="13" t="s">
        <v>92</v>
      </c>
      <c r="M122" s="13">
        <v>1800</v>
      </c>
      <c r="N122" s="13">
        <v>6000</v>
      </c>
      <c r="O122" s="13">
        <v>400</v>
      </c>
      <c r="P122" s="13">
        <v>1400</v>
      </c>
      <c r="Q122" s="13"/>
      <c r="R122" s="13" t="s">
        <v>363</v>
      </c>
      <c r="S122" s="19" t="s">
        <v>89</v>
      </c>
      <c r="T122" s="13" t="s">
        <v>94</v>
      </c>
      <c r="U122" s="13"/>
    </row>
    <row r="123" spans="1:21" s="5" customFormat="1" ht="92.1" customHeight="1">
      <c r="A123" s="13" t="s">
        <v>541</v>
      </c>
      <c r="B123" s="95"/>
      <c r="C123" s="13" t="s">
        <v>542</v>
      </c>
      <c r="D123" s="16" t="s">
        <v>89</v>
      </c>
      <c r="E123" s="14" t="s">
        <v>543</v>
      </c>
      <c r="F123" s="17" t="s">
        <v>544</v>
      </c>
      <c r="G123" s="14" t="s">
        <v>545</v>
      </c>
      <c r="H123" s="14">
        <v>1000</v>
      </c>
      <c r="I123" s="29">
        <f>J123</f>
        <v>100</v>
      </c>
      <c r="J123" s="28">
        <v>100</v>
      </c>
      <c r="K123" s="28"/>
      <c r="L123" s="13" t="s">
        <v>92</v>
      </c>
      <c r="M123" s="31">
        <v>1000</v>
      </c>
      <c r="N123" s="31"/>
      <c r="O123" s="31">
        <v>1000</v>
      </c>
      <c r="P123" s="50"/>
      <c r="Q123" s="13"/>
      <c r="R123" s="13" t="s">
        <v>93</v>
      </c>
      <c r="S123" s="16" t="s">
        <v>89</v>
      </c>
      <c r="T123" s="13" t="s">
        <v>94</v>
      </c>
      <c r="U123" s="13"/>
    </row>
    <row r="124" spans="1:21" s="5" customFormat="1" ht="44.1" customHeight="1">
      <c r="A124" s="13" t="s">
        <v>546</v>
      </c>
      <c r="B124" s="95"/>
      <c r="C124" s="13" t="s">
        <v>547</v>
      </c>
      <c r="D124" s="13" t="s">
        <v>548</v>
      </c>
      <c r="E124" s="13" t="s">
        <v>549</v>
      </c>
      <c r="F124" s="14" t="s">
        <v>141</v>
      </c>
      <c r="G124" s="13" t="s">
        <v>151</v>
      </c>
      <c r="H124" s="13">
        <v>6</v>
      </c>
      <c r="I124" s="26">
        <v>300</v>
      </c>
      <c r="J124" s="26">
        <v>300</v>
      </c>
      <c r="K124" s="26">
        <v>0</v>
      </c>
      <c r="L124" s="26" t="s">
        <v>92</v>
      </c>
      <c r="M124" s="26">
        <v>568</v>
      </c>
      <c r="N124" s="26">
        <v>1826</v>
      </c>
      <c r="O124" s="26">
        <v>37</v>
      </c>
      <c r="P124" s="26">
        <v>112</v>
      </c>
      <c r="Q124" s="26">
        <v>800</v>
      </c>
      <c r="R124" s="26" t="s">
        <v>152</v>
      </c>
      <c r="S124" s="19" t="s">
        <v>197</v>
      </c>
      <c r="T124" s="13" t="s">
        <v>94</v>
      </c>
      <c r="U124" s="13"/>
    </row>
    <row r="125" spans="1:21" s="5" customFormat="1" ht="45" customHeight="1">
      <c r="A125" s="13" t="s">
        <v>550</v>
      </c>
      <c r="B125" s="95"/>
      <c r="C125" s="13" t="s">
        <v>551</v>
      </c>
      <c r="D125" s="13" t="s">
        <v>552</v>
      </c>
      <c r="E125" s="13" t="s">
        <v>553</v>
      </c>
      <c r="F125" s="13" t="s">
        <v>90</v>
      </c>
      <c r="G125" s="13" t="s">
        <v>151</v>
      </c>
      <c r="H125" s="13">
        <v>3</v>
      </c>
      <c r="I125" s="26">
        <v>354</v>
      </c>
      <c r="J125" s="26">
        <v>354</v>
      </c>
      <c r="K125" s="26">
        <v>0</v>
      </c>
      <c r="L125" s="26" t="s">
        <v>92</v>
      </c>
      <c r="M125" s="26">
        <v>60</v>
      </c>
      <c r="N125" s="26">
        <v>232</v>
      </c>
      <c r="O125" s="26">
        <v>5</v>
      </c>
      <c r="P125" s="26">
        <v>20</v>
      </c>
      <c r="Q125" s="26">
        <v>2000</v>
      </c>
      <c r="R125" s="26" t="s">
        <v>152</v>
      </c>
      <c r="S125" s="19" t="s">
        <v>184</v>
      </c>
      <c r="T125" s="13" t="s">
        <v>94</v>
      </c>
      <c r="U125" s="13"/>
    </row>
    <row r="126" spans="1:21" s="5" customFormat="1" ht="33" customHeight="1">
      <c r="A126" s="13" t="s">
        <v>554</v>
      </c>
      <c r="B126" s="95"/>
      <c r="C126" s="13" t="s">
        <v>555</v>
      </c>
      <c r="D126" s="13" t="s">
        <v>556</v>
      </c>
      <c r="E126" s="13" t="s">
        <v>557</v>
      </c>
      <c r="F126" s="13" t="s">
        <v>90</v>
      </c>
      <c r="G126" s="13" t="s">
        <v>151</v>
      </c>
      <c r="H126" s="13">
        <v>2.5</v>
      </c>
      <c r="I126" s="26">
        <v>200</v>
      </c>
      <c r="J126" s="26">
        <v>200</v>
      </c>
      <c r="K126" s="26">
        <v>0</v>
      </c>
      <c r="L126" s="26" t="s">
        <v>92</v>
      </c>
      <c r="M126" s="26">
        <v>40</v>
      </c>
      <c r="N126" s="26">
        <v>130</v>
      </c>
      <c r="O126" s="26">
        <v>2</v>
      </c>
      <c r="P126" s="26">
        <v>10</v>
      </c>
      <c r="Q126" s="26">
        <v>2500</v>
      </c>
      <c r="R126" s="26" t="s">
        <v>152</v>
      </c>
      <c r="S126" s="19" t="s">
        <v>184</v>
      </c>
      <c r="T126" s="13" t="s">
        <v>94</v>
      </c>
      <c r="U126" s="13"/>
    </row>
    <row r="127" spans="1:21" s="5" customFormat="1" ht="33" customHeight="1">
      <c r="A127" s="13" t="s">
        <v>558</v>
      </c>
      <c r="B127" s="95"/>
      <c r="C127" s="13" t="s">
        <v>559</v>
      </c>
      <c r="D127" s="13" t="s">
        <v>560</v>
      </c>
      <c r="E127" s="13" t="s">
        <v>561</v>
      </c>
      <c r="F127" s="13" t="s">
        <v>90</v>
      </c>
      <c r="G127" s="13" t="s">
        <v>151</v>
      </c>
      <c r="H127" s="13">
        <v>3.2</v>
      </c>
      <c r="I127" s="26">
        <v>256</v>
      </c>
      <c r="J127" s="26">
        <v>256</v>
      </c>
      <c r="K127" s="26">
        <v>0</v>
      </c>
      <c r="L127" s="26" t="s">
        <v>92</v>
      </c>
      <c r="M127" s="26">
        <v>263</v>
      </c>
      <c r="N127" s="26">
        <v>1004</v>
      </c>
      <c r="O127" s="26">
        <v>10</v>
      </c>
      <c r="P127" s="26">
        <v>27</v>
      </c>
      <c r="Q127" s="26">
        <v>2200</v>
      </c>
      <c r="R127" s="26" t="s">
        <v>152</v>
      </c>
      <c r="S127" s="19" t="s">
        <v>184</v>
      </c>
      <c r="T127" s="13" t="s">
        <v>94</v>
      </c>
      <c r="U127" s="13"/>
    </row>
    <row r="128" spans="1:21" s="5" customFormat="1" ht="33" customHeight="1">
      <c r="A128" s="13" t="s">
        <v>562</v>
      </c>
      <c r="B128" s="95"/>
      <c r="C128" s="13" t="s">
        <v>563</v>
      </c>
      <c r="D128" s="13" t="s">
        <v>564</v>
      </c>
      <c r="E128" s="13" t="s">
        <v>565</v>
      </c>
      <c r="F128" s="13" t="s">
        <v>90</v>
      </c>
      <c r="G128" s="13" t="s">
        <v>566</v>
      </c>
      <c r="H128" s="13">
        <v>1200</v>
      </c>
      <c r="I128" s="13">
        <v>60</v>
      </c>
      <c r="J128" s="13">
        <v>60</v>
      </c>
      <c r="K128" s="13"/>
      <c r="L128" s="13" t="s">
        <v>92</v>
      </c>
      <c r="M128" s="26">
        <v>145</v>
      </c>
      <c r="N128" s="26">
        <v>894</v>
      </c>
      <c r="O128" s="26">
        <v>12</v>
      </c>
      <c r="P128" s="26">
        <v>52</v>
      </c>
      <c r="Q128" s="26"/>
      <c r="R128" s="26" t="s">
        <v>152</v>
      </c>
      <c r="S128" s="19" t="s">
        <v>173</v>
      </c>
      <c r="T128" s="13" t="s">
        <v>94</v>
      </c>
      <c r="U128" s="13"/>
    </row>
    <row r="129" spans="1:21" s="5" customFormat="1" ht="33" customHeight="1">
      <c r="A129" s="13" t="s">
        <v>567</v>
      </c>
      <c r="B129" s="95"/>
      <c r="C129" s="13" t="s">
        <v>568</v>
      </c>
      <c r="D129" s="13" t="s">
        <v>569</v>
      </c>
      <c r="E129" s="13" t="s">
        <v>570</v>
      </c>
      <c r="F129" s="13" t="s">
        <v>90</v>
      </c>
      <c r="G129" s="13" t="s">
        <v>566</v>
      </c>
      <c r="H129" s="13">
        <v>1300</v>
      </c>
      <c r="I129" s="13">
        <v>99</v>
      </c>
      <c r="J129" s="13">
        <v>99</v>
      </c>
      <c r="K129" s="26"/>
      <c r="L129" s="26" t="s">
        <v>92</v>
      </c>
      <c r="M129" s="13">
        <v>58</v>
      </c>
      <c r="N129" s="13">
        <v>275</v>
      </c>
      <c r="O129" s="13">
        <v>12</v>
      </c>
      <c r="P129" s="13">
        <v>64</v>
      </c>
      <c r="Q129" s="26"/>
      <c r="R129" s="26" t="s">
        <v>152</v>
      </c>
      <c r="S129" s="19" t="s">
        <v>173</v>
      </c>
      <c r="T129" s="13" t="s">
        <v>94</v>
      </c>
      <c r="U129" s="13"/>
    </row>
    <row r="130" spans="1:21" s="5" customFormat="1" ht="33" customHeight="1">
      <c r="A130" s="13" t="s">
        <v>571</v>
      </c>
      <c r="B130" s="95"/>
      <c r="C130" s="13" t="s">
        <v>572</v>
      </c>
      <c r="D130" s="13" t="s">
        <v>564</v>
      </c>
      <c r="E130" s="13" t="s">
        <v>573</v>
      </c>
      <c r="F130" s="13" t="s">
        <v>90</v>
      </c>
      <c r="G130" s="13" t="s">
        <v>151</v>
      </c>
      <c r="H130" s="13">
        <v>0.6</v>
      </c>
      <c r="I130" s="26">
        <v>57</v>
      </c>
      <c r="J130" s="26">
        <v>57</v>
      </c>
      <c r="K130" s="26"/>
      <c r="L130" s="13" t="s">
        <v>92</v>
      </c>
      <c r="M130" s="26">
        <v>39</v>
      </c>
      <c r="N130" s="26">
        <v>138</v>
      </c>
      <c r="O130" s="26">
        <v>4</v>
      </c>
      <c r="P130" s="26">
        <v>20</v>
      </c>
      <c r="Q130" s="26"/>
      <c r="R130" s="26" t="s">
        <v>242</v>
      </c>
      <c r="S130" s="19" t="s">
        <v>173</v>
      </c>
      <c r="T130" s="13" t="s">
        <v>94</v>
      </c>
      <c r="U130" s="13"/>
    </row>
    <row r="131" spans="1:21" s="5" customFormat="1" ht="33" customHeight="1">
      <c r="A131" s="13" t="s">
        <v>574</v>
      </c>
      <c r="B131" s="95"/>
      <c r="C131" s="13" t="s">
        <v>575</v>
      </c>
      <c r="D131" s="13" t="s">
        <v>576</v>
      </c>
      <c r="E131" s="13" t="s">
        <v>577</v>
      </c>
      <c r="F131" s="51" t="s">
        <v>578</v>
      </c>
      <c r="G131" s="13" t="s">
        <v>151</v>
      </c>
      <c r="H131" s="13">
        <v>2.2000000000000002</v>
      </c>
      <c r="I131" s="26">
        <v>143</v>
      </c>
      <c r="J131" s="26">
        <v>143</v>
      </c>
      <c r="K131" s="26"/>
      <c r="L131" s="26" t="s">
        <v>92</v>
      </c>
      <c r="M131" s="26">
        <v>42</v>
      </c>
      <c r="N131" s="26">
        <v>178</v>
      </c>
      <c r="O131" s="26">
        <v>1</v>
      </c>
      <c r="P131" s="26">
        <v>2</v>
      </c>
      <c r="Q131" s="26"/>
      <c r="R131" s="26" t="s">
        <v>152</v>
      </c>
      <c r="S131" s="19" t="s">
        <v>237</v>
      </c>
      <c r="T131" s="13" t="s">
        <v>94</v>
      </c>
      <c r="U131" s="13"/>
    </row>
    <row r="132" spans="1:21" s="5" customFormat="1" ht="33" customHeight="1">
      <c r="A132" s="13" t="s">
        <v>579</v>
      </c>
      <c r="B132" s="95"/>
      <c r="C132" s="13" t="s">
        <v>580</v>
      </c>
      <c r="D132" s="13" t="s">
        <v>581</v>
      </c>
      <c r="E132" s="13" t="s">
        <v>582</v>
      </c>
      <c r="F132" s="51" t="s">
        <v>578</v>
      </c>
      <c r="G132" s="13" t="s">
        <v>151</v>
      </c>
      <c r="H132" s="13">
        <v>2.8</v>
      </c>
      <c r="I132" s="26">
        <v>210</v>
      </c>
      <c r="J132" s="26">
        <v>210</v>
      </c>
      <c r="K132" s="26"/>
      <c r="L132" s="26" t="s">
        <v>92</v>
      </c>
      <c r="M132" s="26">
        <v>32</v>
      </c>
      <c r="N132" s="26">
        <v>133</v>
      </c>
      <c r="O132" s="26">
        <v>0</v>
      </c>
      <c r="P132" s="26">
        <v>0</v>
      </c>
      <c r="Q132" s="26"/>
      <c r="R132" s="26" t="s">
        <v>152</v>
      </c>
      <c r="S132" s="19" t="s">
        <v>237</v>
      </c>
      <c r="T132" s="13" t="s">
        <v>94</v>
      </c>
      <c r="U132" s="13"/>
    </row>
    <row r="133" spans="1:21" s="5" customFormat="1" ht="33" customHeight="1">
      <c r="A133" s="13" t="s">
        <v>583</v>
      </c>
      <c r="B133" s="95"/>
      <c r="C133" s="13" t="s">
        <v>584</v>
      </c>
      <c r="D133" s="13" t="s">
        <v>585</v>
      </c>
      <c r="E133" s="13" t="s">
        <v>586</v>
      </c>
      <c r="F133" s="51" t="s">
        <v>578</v>
      </c>
      <c r="G133" s="13" t="s">
        <v>151</v>
      </c>
      <c r="H133" s="13">
        <v>2</v>
      </c>
      <c r="I133" s="26">
        <v>150</v>
      </c>
      <c r="J133" s="26">
        <v>150</v>
      </c>
      <c r="K133" s="26">
        <v>0</v>
      </c>
      <c r="L133" s="26" t="s">
        <v>92</v>
      </c>
      <c r="M133" s="26">
        <v>42</v>
      </c>
      <c r="N133" s="26">
        <v>203</v>
      </c>
      <c r="O133" s="26">
        <v>3</v>
      </c>
      <c r="P133" s="26">
        <v>11</v>
      </c>
      <c r="Q133" s="26">
        <v>300</v>
      </c>
      <c r="R133" s="26" t="s">
        <v>152</v>
      </c>
      <c r="S133" s="19" t="s">
        <v>243</v>
      </c>
      <c r="T133" s="13" t="s">
        <v>94</v>
      </c>
      <c r="U133" s="13"/>
    </row>
    <row r="134" spans="1:21" s="5" customFormat="1" ht="33" customHeight="1">
      <c r="A134" s="13" t="s">
        <v>587</v>
      </c>
      <c r="B134" s="95"/>
      <c r="C134" s="13" t="s">
        <v>588</v>
      </c>
      <c r="D134" s="13" t="s">
        <v>585</v>
      </c>
      <c r="E134" s="13" t="s">
        <v>254</v>
      </c>
      <c r="F134" s="51" t="s">
        <v>578</v>
      </c>
      <c r="G134" s="13" t="s">
        <v>151</v>
      </c>
      <c r="H134" s="13">
        <v>1.5</v>
      </c>
      <c r="I134" s="26">
        <v>125</v>
      </c>
      <c r="J134" s="26">
        <v>125</v>
      </c>
      <c r="K134" s="26">
        <v>0</v>
      </c>
      <c r="L134" s="26" t="s">
        <v>92</v>
      </c>
      <c r="M134" s="26">
        <v>98</v>
      </c>
      <c r="N134" s="26">
        <v>389</v>
      </c>
      <c r="O134" s="26">
        <v>9</v>
      </c>
      <c r="P134" s="26">
        <v>24</v>
      </c>
      <c r="Q134" s="26">
        <v>400</v>
      </c>
      <c r="R134" s="26" t="s">
        <v>152</v>
      </c>
      <c r="S134" s="19" t="s">
        <v>243</v>
      </c>
      <c r="T134" s="13" t="s">
        <v>94</v>
      </c>
      <c r="U134" s="13"/>
    </row>
    <row r="135" spans="1:21" s="5" customFormat="1" ht="33" customHeight="1">
      <c r="A135" s="13" t="s">
        <v>589</v>
      </c>
      <c r="B135" s="95"/>
      <c r="C135" s="13" t="s">
        <v>590</v>
      </c>
      <c r="D135" s="13" t="s">
        <v>591</v>
      </c>
      <c r="E135" s="13" t="s">
        <v>592</v>
      </c>
      <c r="F135" s="13" t="s">
        <v>90</v>
      </c>
      <c r="G135" s="13" t="s">
        <v>151</v>
      </c>
      <c r="H135" s="19">
        <v>1.1000000000000001</v>
      </c>
      <c r="I135" s="26">
        <v>93.5</v>
      </c>
      <c r="J135" s="26">
        <v>93.5</v>
      </c>
      <c r="K135" s="26">
        <v>0</v>
      </c>
      <c r="L135" s="26">
        <v>85</v>
      </c>
      <c r="M135" s="26">
        <v>328</v>
      </c>
      <c r="N135" s="26">
        <v>2</v>
      </c>
      <c r="O135" s="26">
        <v>7</v>
      </c>
      <c r="P135" s="26" t="s">
        <v>92</v>
      </c>
      <c r="Q135" s="13"/>
      <c r="R135" s="26" t="s">
        <v>212</v>
      </c>
      <c r="S135" s="19" t="s">
        <v>178</v>
      </c>
      <c r="T135" s="13" t="s">
        <v>94</v>
      </c>
      <c r="U135" s="13"/>
    </row>
    <row r="136" spans="1:21" s="5" customFormat="1" ht="33" customHeight="1">
      <c r="A136" s="13" t="s">
        <v>593</v>
      </c>
      <c r="B136" s="95"/>
      <c r="C136" s="13" t="s">
        <v>594</v>
      </c>
      <c r="D136" s="13" t="s">
        <v>595</v>
      </c>
      <c r="E136" s="13" t="s">
        <v>596</v>
      </c>
      <c r="F136" s="13" t="s">
        <v>90</v>
      </c>
      <c r="G136" s="13" t="s">
        <v>151</v>
      </c>
      <c r="H136" s="19">
        <v>2.5</v>
      </c>
      <c r="I136" s="26">
        <v>212.5</v>
      </c>
      <c r="J136" s="26">
        <v>212.5</v>
      </c>
      <c r="K136" s="26">
        <v>0</v>
      </c>
      <c r="L136" s="26">
        <v>185</v>
      </c>
      <c r="M136" s="26">
        <v>720</v>
      </c>
      <c r="N136" s="26">
        <v>4</v>
      </c>
      <c r="O136" s="26">
        <v>26</v>
      </c>
      <c r="P136" s="26" t="s">
        <v>92</v>
      </c>
      <c r="Q136" s="13"/>
      <c r="R136" s="26" t="s">
        <v>212</v>
      </c>
      <c r="S136" s="19" t="s">
        <v>178</v>
      </c>
      <c r="T136" s="13" t="s">
        <v>94</v>
      </c>
      <c r="U136" s="13"/>
    </row>
    <row r="137" spans="1:21" s="5" customFormat="1" ht="33" customHeight="1">
      <c r="A137" s="13" t="s">
        <v>597</v>
      </c>
      <c r="B137" s="95"/>
      <c r="C137" s="13" t="s">
        <v>598</v>
      </c>
      <c r="D137" s="13" t="s">
        <v>599</v>
      </c>
      <c r="E137" s="13" t="s">
        <v>600</v>
      </c>
      <c r="F137" s="13" t="s">
        <v>90</v>
      </c>
      <c r="G137" s="13" t="s">
        <v>151</v>
      </c>
      <c r="H137" s="13">
        <v>1.8</v>
      </c>
      <c r="I137" s="26">
        <v>144</v>
      </c>
      <c r="J137" s="26">
        <v>144</v>
      </c>
      <c r="K137" s="26">
        <v>0</v>
      </c>
      <c r="L137" s="13" t="s">
        <v>92</v>
      </c>
      <c r="M137" s="26">
        <v>46</v>
      </c>
      <c r="N137" s="26">
        <v>128</v>
      </c>
      <c r="O137" s="26">
        <v>5</v>
      </c>
      <c r="P137" s="26">
        <v>24</v>
      </c>
      <c r="Q137" s="13"/>
      <c r="R137" s="13" t="s">
        <v>212</v>
      </c>
      <c r="S137" s="19" t="s">
        <v>276</v>
      </c>
      <c r="T137" s="13" t="s">
        <v>94</v>
      </c>
      <c r="U137" s="13"/>
    </row>
    <row r="138" spans="1:21" s="9" customFormat="1" ht="30" customHeight="1">
      <c r="A138" s="94" t="s">
        <v>33</v>
      </c>
      <c r="B138" s="94"/>
      <c r="C138" s="94"/>
      <c r="D138" s="19"/>
      <c r="E138" s="19"/>
      <c r="F138" s="13"/>
      <c r="G138" s="19"/>
      <c r="H138" s="19"/>
      <c r="I138" s="19">
        <f>SUM(I122:I137)</f>
        <v>2684</v>
      </c>
      <c r="J138" s="19">
        <f>SUM(J122:J137)</f>
        <v>2684</v>
      </c>
      <c r="K138" s="19">
        <f t="shared" ref="K138:P138" si="11">SUM(K122:K137)</f>
        <v>0</v>
      </c>
      <c r="L138" s="19">
        <f t="shared" si="11"/>
        <v>270</v>
      </c>
      <c r="M138" s="19">
        <f t="shared" si="11"/>
        <v>5281</v>
      </c>
      <c r="N138" s="19">
        <f t="shared" si="11"/>
        <v>11536</v>
      </c>
      <c r="O138" s="19">
        <f t="shared" si="11"/>
        <v>1533</v>
      </c>
      <c r="P138" s="19">
        <f t="shared" si="11"/>
        <v>1766</v>
      </c>
      <c r="Q138" s="19"/>
      <c r="R138" s="19"/>
      <c r="S138" s="19"/>
      <c r="T138" s="19"/>
      <c r="U138" s="19"/>
    </row>
    <row r="139" spans="1:21" s="9" customFormat="1" ht="30" customHeight="1">
      <c r="A139" s="94" t="s">
        <v>53</v>
      </c>
      <c r="B139" s="94"/>
      <c r="C139" s="94"/>
      <c r="D139" s="19"/>
      <c r="E139" s="19"/>
      <c r="F139" s="13"/>
      <c r="G139" s="19"/>
      <c r="H139" s="19"/>
      <c r="I139" s="19">
        <f t="shared" ref="I139:P139" si="12">I138+I121+I109+I75+I52+I28+I22</f>
        <v>15993.19</v>
      </c>
      <c r="J139" s="19">
        <f t="shared" si="12"/>
        <v>15695.24</v>
      </c>
      <c r="K139" s="19">
        <f t="shared" si="12"/>
        <v>297.95</v>
      </c>
      <c r="L139" s="19">
        <f t="shared" si="12"/>
        <v>385</v>
      </c>
      <c r="M139" s="19">
        <f t="shared" si="12"/>
        <v>26493</v>
      </c>
      <c r="N139" s="19">
        <f t="shared" si="12"/>
        <v>112432</v>
      </c>
      <c r="O139" s="19">
        <f t="shared" si="12"/>
        <v>7153</v>
      </c>
      <c r="P139" s="19">
        <f t="shared" si="12"/>
        <v>30375</v>
      </c>
      <c r="Q139" s="19"/>
      <c r="R139" s="19"/>
      <c r="S139" s="19"/>
      <c r="T139" s="19"/>
      <c r="U139" s="19"/>
    </row>
  </sheetData>
  <mergeCells count="42">
    <mergeCell ref="Q5:Q7"/>
    <mergeCell ref="R4:R7"/>
    <mergeCell ref="S4:S7"/>
    <mergeCell ref="T4:T7"/>
    <mergeCell ref="U4:U7"/>
    <mergeCell ref="J5:J7"/>
    <mergeCell ref="K5:K7"/>
    <mergeCell ref="L5:L7"/>
    <mergeCell ref="M6:M7"/>
    <mergeCell ref="N6:N7"/>
    <mergeCell ref="B53:B74"/>
    <mergeCell ref="B76:B108"/>
    <mergeCell ref="B110:B120"/>
    <mergeCell ref="B122:B137"/>
    <mergeCell ref="C4:C7"/>
    <mergeCell ref="A75:C75"/>
    <mergeCell ref="A109:C109"/>
    <mergeCell ref="A121:C121"/>
    <mergeCell ref="A138:C138"/>
    <mergeCell ref="A139:C139"/>
    <mergeCell ref="M5:P5"/>
    <mergeCell ref="O6:P6"/>
    <mergeCell ref="A22:C22"/>
    <mergeCell ref="A28:C28"/>
    <mergeCell ref="A52:C52"/>
    <mergeCell ref="A4:A7"/>
    <mergeCell ref="B4:B7"/>
    <mergeCell ref="B8:B21"/>
    <mergeCell ref="B23:B27"/>
    <mergeCell ref="B29:B51"/>
    <mergeCell ref="D4:D7"/>
    <mergeCell ref="E4:E7"/>
    <mergeCell ref="F4:F7"/>
    <mergeCell ref="G5:G7"/>
    <mergeCell ref="H5:H7"/>
    <mergeCell ref="I5:I7"/>
    <mergeCell ref="A2:R2"/>
    <mergeCell ref="A3:H3"/>
    <mergeCell ref="I3:J3"/>
    <mergeCell ref="G4:H4"/>
    <mergeCell ref="I4:K4"/>
    <mergeCell ref="L4:P4"/>
  </mergeCells>
  <phoneticPr fontId="18" type="noConversion"/>
  <dataValidations count="3">
    <dataValidation type="list" allowBlank="1" showInputMessage="1" showErrorMessage="1" sqref="S80">
      <formula1>"部门审查确认数,县级部门补充申报"</formula1>
    </dataValidation>
    <dataValidation type="list" allowBlank="1" showInputMessage="1" showErrorMessage="1" sqref="L23 L24 L25 L26 L27 L29 L31 L32 L33 L34 P35 L36 L37 L39 L43 L44 L45 P49 L50 L51 L77 L78 L79 L80 L81 L85 L86 L87 L88 L91 L124 L125 L126 L127 L133 L134 P135 P136 L137 L89:L90">
      <formula1>"是,否"</formula1>
    </dataValidation>
    <dataValidation allowBlank="1" showInputMessage="1" showErrorMessage="1" sqref="E11 E12 E16 E24:F24 F26 E27 F27 E28 E29:F29 E30 F30 E31 E32 E33 E34:F34 C35 E35 F35 E39 E40 E41 E42 E43 E44 E49 E50 E51 E52 E75 E76 E77 E80 E81 E85 E88 E91 F100 F108 E109 F110 E112 E113 E120 E121 E122 E125:F125 F127 E128 F128 E129 E131:F131 E132 E135 E136 E137 E8:E10 F31:F33 F36:F51 F53:F58 F59:F74 F75:F99 F101:F103 F104:F107 F129:F130 F132:F134"/>
  </dataValidations>
  <pageMargins left="0.70069444444444495" right="0.70069444444444495" top="0.75138888888888899" bottom="0.75138888888888899" header="0.29861111111111099" footer="0.29861111111111099"/>
  <pageSetup paperSize="8" scale="59" fitToHeight="0" orientation="landscape" horizontalDpi="300" verticalDpi="300" r:id="rId1"/>
</worksheet>
</file>

<file path=xl/worksheets/sheet3.xml><?xml version="1.0" encoding="utf-8"?>
<worksheet xmlns="http://schemas.openxmlformats.org/spreadsheetml/2006/main" xmlns:r="http://schemas.openxmlformats.org/officeDocument/2006/relationships">
  <dimension ref="A1:L23"/>
  <sheetViews>
    <sheetView workbookViewId="0">
      <selection activeCell="O22" sqref="O22"/>
    </sheetView>
  </sheetViews>
  <sheetFormatPr defaultColWidth="9" defaultRowHeight="14.25"/>
  <cols>
    <col min="1" max="1" width="7.125" customWidth="1"/>
    <col min="2" max="2" width="9" customWidth="1"/>
    <col min="4" max="4" width="13.75" customWidth="1"/>
    <col min="5" max="5" width="9" customWidth="1"/>
    <col min="6" max="6" width="10.375" customWidth="1"/>
    <col min="7" max="7" width="18.125" customWidth="1"/>
    <col min="12" max="12" width="12.625"/>
  </cols>
  <sheetData>
    <row r="1" spans="1:7" ht="28.5" customHeight="1">
      <c r="A1" s="99" t="s">
        <v>601</v>
      </c>
      <c r="B1" s="99"/>
      <c r="C1" s="99"/>
      <c r="D1" s="99"/>
      <c r="E1" s="99"/>
      <c r="F1" s="99"/>
      <c r="G1" s="99"/>
    </row>
    <row r="2" spans="1:7">
      <c r="A2" s="100" t="s">
        <v>602</v>
      </c>
      <c r="B2" s="100"/>
      <c r="C2" s="100"/>
      <c r="D2" s="100"/>
      <c r="E2" s="100"/>
      <c r="F2" s="100"/>
      <c r="G2" s="100"/>
    </row>
    <row r="3" spans="1:7">
      <c r="A3" s="101" t="s">
        <v>603</v>
      </c>
      <c r="B3" s="101"/>
      <c r="C3" s="101"/>
      <c r="D3" s="101"/>
      <c r="E3" s="101"/>
      <c r="F3" s="101"/>
      <c r="G3" s="101"/>
    </row>
    <row r="4" spans="1:7">
      <c r="A4" s="101" t="s">
        <v>36</v>
      </c>
      <c r="B4" s="101"/>
      <c r="C4" s="101" t="s">
        <v>98</v>
      </c>
      <c r="D4" s="101"/>
      <c r="E4" s="101" t="s">
        <v>604</v>
      </c>
      <c r="F4" s="101"/>
      <c r="G4" s="1" t="s">
        <v>605</v>
      </c>
    </row>
    <row r="5" spans="1:7">
      <c r="A5" s="101" t="s">
        <v>606</v>
      </c>
      <c r="B5" s="101"/>
      <c r="C5" s="101" t="s">
        <v>607</v>
      </c>
      <c r="D5" s="101"/>
      <c r="E5" s="101" t="s">
        <v>608</v>
      </c>
      <c r="F5" s="101"/>
      <c r="G5" s="1" t="s">
        <v>607</v>
      </c>
    </row>
    <row r="6" spans="1:7">
      <c r="A6" s="113" t="s">
        <v>609</v>
      </c>
      <c r="B6" s="114"/>
      <c r="C6" s="102" t="s">
        <v>610</v>
      </c>
      <c r="D6" s="102"/>
      <c r="E6" s="101">
        <v>150</v>
      </c>
      <c r="F6" s="101"/>
      <c r="G6" s="101"/>
    </row>
    <row r="7" spans="1:7">
      <c r="A7" s="115"/>
      <c r="B7" s="116"/>
      <c r="C7" s="101" t="s">
        <v>611</v>
      </c>
      <c r="D7" s="101"/>
      <c r="E7" s="101">
        <v>150</v>
      </c>
      <c r="F7" s="101"/>
      <c r="G7" s="101"/>
    </row>
    <row r="8" spans="1:7">
      <c r="A8" s="117"/>
      <c r="B8" s="118"/>
      <c r="C8" s="101" t="s">
        <v>612</v>
      </c>
      <c r="D8" s="101"/>
      <c r="E8" s="101"/>
      <c r="F8" s="101"/>
      <c r="G8" s="101"/>
    </row>
    <row r="9" spans="1:7">
      <c r="A9" s="110" t="s">
        <v>613</v>
      </c>
      <c r="B9" s="101" t="s">
        <v>614</v>
      </c>
      <c r="C9" s="101"/>
      <c r="D9" s="101"/>
      <c r="E9" s="101"/>
      <c r="F9" s="101"/>
      <c r="G9" s="101"/>
    </row>
    <row r="10" spans="1:7">
      <c r="A10" s="111"/>
      <c r="B10" s="113" t="s">
        <v>615</v>
      </c>
      <c r="C10" s="119"/>
      <c r="D10" s="119"/>
      <c r="E10" s="119"/>
      <c r="F10" s="119"/>
      <c r="G10" s="114"/>
    </row>
    <row r="11" spans="1:7">
      <c r="A11" s="111"/>
      <c r="B11" s="115"/>
      <c r="C11" s="120"/>
      <c r="D11" s="120"/>
      <c r="E11" s="120"/>
      <c r="F11" s="120"/>
      <c r="G11" s="116"/>
    </row>
    <row r="12" spans="1:7">
      <c r="A12" s="111"/>
      <c r="B12" s="115"/>
      <c r="C12" s="120"/>
      <c r="D12" s="120"/>
      <c r="E12" s="120"/>
      <c r="F12" s="120"/>
      <c r="G12" s="116"/>
    </row>
    <row r="13" spans="1:7">
      <c r="A13" s="112"/>
      <c r="B13" s="117"/>
      <c r="C13" s="121"/>
      <c r="D13" s="121"/>
      <c r="E13" s="121"/>
      <c r="F13" s="121"/>
      <c r="G13" s="118"/>
    </row>
    <row r="14" spans="1:7">
      <c r="A14" s="101" t="s">
        <v>616</v>
      </c>
      <c r="B14" s="1" t="s">
        <v>617</v>
      </c>
      <c r="C14" s="1" t="s">
        <v>618</v>
      </c>
      <c r="D14" s="101" t="s">
        <v>619</v>
      </c>
      <c r="E14" s="101"/>
      <c r="F14" s="101" t="s">
        <v>620</v>
      </c>
      <c r="G14" s="101"/>
    </row>
    <row r="15" spans="1:7" ht="26.1" customHeight="1">
      <c r="A15" s="101"/>
      <c r="B15" s="101" t="s">
        <v>621</v>
      </c>
      <c r="C15" s="2" t="s">
        <v>622</v>
      </c>
      <c r="D15" s="102" t="s">
        <v>623</v>
      </c>
      <c r="E15" s="102"/>
      <c r="F15" s="103" t="s">
        <v>624</v>
      </c>
      <c r="G15" s="104"/>
    </row>
    <row r="16" spans="1:7" ht="44.1" customHeight="1">
      <c r="A16" s="101"/>
      <c r="B16" s="101"/>
      <c r="C16" s="3" t="s">
        <v>625</v>
      </c>
      <c r="D16" s="102" t="s">
        <v>626</v>
      </c>
      <c r="E16" s="102"/>
      <c r="F16" s="105">
        <v>1</v>
      </c>
      <c r="G16" s="104"/>
    </row>
    <row r="17" spans="1:12" ht="48" customHeight="1">
      <c r="A17" s="101"/>
      <c r="B17" s="101"/>
      <c r="C17" s="1" t="s">
        <v>625</v>
      </c>
      <c r="D17" s="106" t="s">
        <v>627</v>
      </c>
      <c r="E17" s="107"/>
      <c r="F17" s="105">
        <v>1</v>
      </c>
      <c r="G17" s="104"/>
    </row>
    <row r="18" spans="1:12" ht="27.95" customHeight="1">
      <c r="A18" s="101"/>
      <c r="B18" s="101"/>
      <c r="C18" s="1" t="s">
        <v>628</v>
      </c>
      <c r="D18" s="102" t="s">
        <v>629</v>
      </c>
      <c r="E18" s="102"/>
      <c r="F18" s="108">
        <v>1</v>
      </c>
      <c r="G18" s="102"/>
    </row>
    <row r="19" spans="1:12" ht="36" customHeight="1">
      <c r="A19" s="101"/>
      <c r="B19" s="101" t="s">
        <v>630</v>
      </c>
      <c r="C19" s="1" t="s">
        <v>631</v>
      </c>
      <c r="D19" s="102" t="s">
        <v>632</v>
      </c>
      <c r="E19" s="102"/>
      <c r="F19" s="102" t="s">
        <v>633</v>
      </c>
      <c r="G19" s="102"/>
    </row>
    <row r="20" spans="1:12">
      <c r="A20" s="101"/>
      <c r="B20" s="101"/>
      <c r="C20" s="1" t="s">
        <v>634</v>
      </c>
      <c r="D20" s="102" t="s">
        <v>635</v>
      </c>
      <c r="E20" s="102"/>
      <c r="F20" s="102" t="s">
        <v>636</v>
      </c>
      <c r="G20" s="102"/>
    </row>
    <row r="21" spans="1:12">
      <c r="A21" s="101"/>
      <c r="B21" s="1" t="s">
        <v>637</v>
      </c>
      <c r="C21" s="1" t="s">
        <v>638</v>
      </c>
      <c r="D21" s="102" t="s">
        <v>639</v>
      </c>
      <c r="E21" s="102"/>
      <c r="F21" s="102" t="s">
        <v>640</v>
      </c>
      <c r="G21" s="102"/>
      <c r="L21">
        <v>150</v>
      </c>
    </row>
    <row r="22" spans="1:12" ht="55.5" customHeight="1">
      <c r="A22" s="109" t="s">
        <v>641</v>
      </c>
      <c r="B22" s="109"/>
      <c r="C22" s="109"/>
      <c r="D22" s="109"/>
      <c r="E22" s="109"/>
      <c r="F22" s="109"/>
      <c r="G22" s="109"/>
      <c r="L22">
        <v>0.45</v>
      </c>
    </row>
    <row r="23" spans="1:12">
      <c r="L23">
        <f>L21/L22</f>
        <v>333.33333333333297</v>
      </c>
    </row>
  </sheetData>
  <mergeCells count="39">
    <mergeCell ref="A9:A13"/>
    <mergeCell ref="A14:A21"/>
    <mergeCell ref="B15:B18"/>
    <mergeCell ref="B19:B20"/>
    <mergeCell ref="A6:B8"/>
    <mergeCell ref="B10:G13"/>
    <mergeCell ref="D20:E20"/>
    <mergeCell ref="F20:G20"/>
    <mergeCell ref="D21:E21"/>
    <mergeCell ref="F21:G21"/>
    <mergeCell ref="A22:G22"/>
    <mergeCell ref="D17:E17"/>
    <mergeCell ref="F17:G17"/>
    <mergeCell ref="D18:E18"/>
    <mergeCell ref="F18:G18"/>
    <mergeCell ref="D19:E19"/>
    <mergeCell ref="F19:G19"/>
    <mergeCell ref="D14:E14"/>
    <mergeCell ref="F14:G14"/>
    <mergeCell ref="D15:E15"/>
    <mergeCell ref="F15:G15"/>
    <mergeCell ref="D16:E16"/>
    <mergeCell ref="F16:G16"/>
    <mergeCell ref="C7:D7"/>
    <mergeCell ref="E7:G7"/>
    <mergeCell ref="C8:D8"/>
    <mergeCell ref="E8:G8"/>
    <mergeCell ref="B9:G9"/>
    <mergeCell ref="A5:B5"/>
    <mergeCell ref="C5:D5"/>
    <mergeCell ref="E5:F5"/>
    <mergeCell ref="C6:D6"/>
    <mergeCell ref="E6:G6"/>
    <mergeCell ref="A1:G1"/>
    <mergeCell ref="A2:G2"/>
    <mergeCell ref="A3:G3"/>
    <mergeCell ref="A4:B4"/>
    <mergeCell ref="C4:D4"/>
    <mergeCell ref="E4:F4"/>
  </mergeCells>
  <phoneticPr fontId="1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附件2</vt:lpstr>
      <vt:lpstr>县汇总表</vt:lpstr>
      <vt:lpstr>Sheet1</vt:lpstr>
      <vt:lpstr>县汇总表!Print_Titles</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蒋易</cp:lastModifiedBy>
  <cp:lastPrinted>2019-07-22T07:02:00Z</cp:lastPrinted>
  <dcterms:created xsi:type="dcterms:W3CDTF">2016-03-10T01:10:00Z</dcterms:created>
  <dcterms:modified xsi:type="dcterms:W3CDTF">2022-12-07T01:38:39Z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C61FF5F124C149B3B5D1D116915E1C50</vt:lpwstr>
  </property>
</Properties>
</file>