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707" firstSheet="1" activeTab="1"/>
  </bookViews>
  <sheets>
    <sheet name="附件2" sheetId="5" state="hidden" r:id="rId1"/>
    <sheet name="县汇总表" sheetId="9" r:id="rId2"/>
    <sheet name="Sheet1" sheetId="15" r:id="rId3"/>
  </sheets>
  <definedNames>
    <definedName name="_xlnm._FilterDatabase" localSheetId="1" hidden="1">县汇总表!$A$6:$R$131</definedName>
    <definedName name="养殖业_畜">#REF!</definedName>
    <definedName name="养殖业_禽">#REF!</definedName>
    <definedName name="种植业">#REF!</definedName>
    <definedName name="_xlnm.Print_Titles" localSheetId="1">县汇总表!$1:$6</definedName>
  </definedNames>
  <calcPr calcId="144525"/>
</workbook>
</file>

<file path=xl/sharedStrings.xml><?xml version="1.0" encoding="utf-8"?>
<sst xmlns="http://schemas.openxmlformats.org/spreadsheetml/2006/main" count="894" uniqueCount="445">
  <si>
    <t>附件2</t>
  </si>
  <si>
    <t>剑阁县2018-2020年脱贫攻坚项目库到户到人规划表</t>
  </si>
  <si>
    <t>填报单位：       乡镇    村</t>
  </si>
  <si>
    <t>组别</t>
  </si>
  <si>
    <t>户主姓名</t>
  </si>
  <si>
    <t>脱贫年度</t>
  </si>
  <si>
    <t>家庭人口数</t>
  </si>
  <si>
    <t>规划总投资</t>
  </si>
  <si>
    <t>种植业</t>
  </si>
  <si>
    <t>养殖业</t>
  </si>
  <si>
    <t>庭院经济</t>
  </si>
  <si>
    <t>安全住房</t>
  </si>
  <si>
    <t>教育保障</t>
  </si>
  <si>
    <t>基本医疗</t>
  </si>
  <si>
    <t>政策兜底</t>
  </si>
  <si>
    <t>安全饮水</t>
  </si>
  <si>
    <t>广播电视</t>
  </si>
  <si>
    <t>能力提升</t>
  </si>
  <si>
    <t>备注</t>
  </si>
  <si>
    <t>规划投资</t>
  </si>
  <si>
    <t>项目内容</t>
  </si>
  <si>
    <t>实施年度</t>
  </si>
  <si>
    <t>投入金额</t>
  </si>
  <si>
    <t>学前及小学教育（人）</t>
  </si>
  <si>
    <t>初中教育（人）</t>
  </si>
  <si>
    <t>普通高中（人）</t>
  </si>
  <si>
    <t>职高（人）</t>
  </si>
  <si>
    <t>大专及本科（人）</t>
  </si>
  <si>
    <t>参加城乡医保（人）</t>
  </si>
  <si>
    <t>低保（人）</t>
  </si>
  <si>
    <t>分散供水（人)</t>
  </si>
  <si>
    <t>技术培训 (人)</t>
  </si>
  <si>
    <t>技能培训（人）</t>
  </si>
  <si>
    <t>小计</t>
  </si>
  <si>
    <t>国家投入</t>
  </si>
  <si>
    <t>其他投入</t>
  </si>
  <si>
    <t>项目名称</t>
  </si>
  <si>
    <t>规模   （亩）</t>
  </si>
  <si>
    <t>2018年</t>
  </si>
  <si>
    <t>2019年</t>
  </si>
  <si>
    <t>2020年</t>
  </si>
  <si>
    <t>规模    （头、只）</t>
  </si>
  <si>
    <t>圈舍（鸡、猪舍）</t>
  </si>
  <si>
    <t>C级危房改造主体加固（户）</t>
  </si>
  <si>
    <t>D级危房改造新建或主体加固（户</t>
  </si>
  <si>
    <t>改厨(户）</t>
  </si>
  <si>
    <t>改厕(户）</t>
  </si>
  <si>
    <t>改卧室(户）</t>
  </si>
  <si>
    <t>改水（户）</t>
  </si>
  <si>
    <t>集中安置点（户）</t>
  </si>
  <si>
    <t>分散安置（户）</t>
  </si>
  <si>
    <t>其它安置（户）</t>
  </si>
  <si>
    <t>广播电视网络（户）</t>
  </si>
  <si>
    <t>合计</t>
  </si>
  <si>
    <t>张三</t>
  </si>
  <si>
    <t>核桃</t>
  </si>
  <si>
    <t>生猪</t>
  </si>
  <si>
    <t>土鸡</t>
  </si>
  <si>
    <t>藤椒</t>
  </si>
  <si>
    <t>说明：产业发展中一品种一行，分别填写。广播电视只规划到户广播信号，不含电视。</t>
  </si>
  <si>
    <t>米易县2023年度衔接资金年度项目实施计划</t>
  </si>
  <si>
    <t>序号</t>
  </si>
  <si>
    <t>分类</t>
  </si>
  <si>
    <t>项目类别/名称</t>
  </si>
  <si>
    <t>实施地点</t>
  </si>
  <si>
    <t>项目建设内容</t>
  </si>
  <si>
    <t>项目建设周期</t>
  </si>
  <si>
    <t>单位及建设规模</t>
  </si>
  <si>
    <t>规划总投资(万元)</t>
  </si>
  <si>
    <t xml:space="preserve">受益对象 </t>
  </si>
  <si>
    <t>项目行业技术主管部门</t>
  </si>
  <si>
    <t>资金来源</t>
  </si>
  <si>
    <t>单位</t>
  </si>
  <si>
    <t>规模</t>
  </si>
  <si>
    <t>财政投入</t>
  </si>
  <si>
    <t>建立联农带农机制（是否）</t>
  </si>
  <si>
    <t>2023年</t>
  </si>
  <si>
    <t>受益总户数(户)</t>
  </si>
  <si>
    <t>受益总人口(人)</t>
  </si>
  <si>
    <t>其中</t>
  </si>
  <si>
    <t>脱贫户(户)</t>
  </si>
  <si>
    <t>脱贫人口(人)</t>
  </si>
  <si>
    <t>1—1</t>
  </si>
  <si>
    <t>落实“四不摘”需持续执行政策项目</t>
  </si>
  <si>
    <t>脱贫户产业小额贷款贴息</t>
  </si>
  <si>
    <t>全县</t>
  </si>
  <si>
    <t>2023年1-12月</t>
  </si>
  <si>
    <t>项</t>
  </si>
  <si>
    <t>是</t>
  </si>
  <si>
    <t>县乡村振兴局</t>
  </si>
  <si>
    <t>县级配套</t>
  </si>
  <si>
    <t>1—2</t>
  </si>
  <si>
    <t>贫困户住房贷款还本还息</t>
  </si>
  <si>
    <t>1—3</t>
  </si>
  <si>
    <t>“雨露计划”职业教育补助</t>
  </si>
  <si>
    <t>对具有正式学籍的中职、高职在读脱贫户（含监测户）学生进行助学补助（1500元/人/学期），以支持脱贫户（含监测户）学生顺利完成职业教育学习，顺利毕业。</t>
  </si>
  <si>
    <t>人</t>
  </si>
  <si>
    <t>中央和省级资金</t>
  </si>
  <si>
    <t>1—4</t>
  </si>
  <si>
    <t>监测户到户增收产业项目</t>
  </si>
  <si>
    <t>防返贫致贫新增监测户到户增收产业项目(2022年)</t>
  </si>
  <si>
    <t>户</t>
  </si>
  <si>
    <t>1—5</t>
  </si>
  <si>
    <t>项目管理费</t>
  </si>
  <si>
    <t>用于列支2021年衔接资金项目设计、监理、审计等项目管理支出。</t>
  </si>
  <si>
    <t>从到位中央省市资金中按照不超过1%项目管理费，其余由县级配套。</t>
  </si>
  <si>
    <t>1—6</t>
  </si>
  <si>
    <t>2023年监测户春节送温暖</t>
  </si>
  <si>
    <t>2023年春节送温暖（监测户）</t>
  </si>
  <si>
    <t>1—7</t>
  </si>
  <si>
    <t>原建档立卡贫困人员参加城乡居民养老保险个人缴费政府代缴项目</t>
  </si>
  <si>
    <t>为9800人原建档立卡贫困人员代缴城乡居民养老保险个人缴费，巩固拓展社会保险脱贫攻坚成果，助力乡村振兴。</t>
  </si>
  <si>
    <t xml:space="preserve">人 </t>
  </si>
  <si>
    <t>米易县人力资源和社会保障局</t>
  </si>
  <si>
    <t>1—8</t>
  </si>
  <si>
    <t>脱贫人口（含监测人口）公益性岗位补贴项目</t>
  </si>
  <si>
    <t>公益性岗位补贴</t>
  </si>
  <si>
    <t>1—9</t>
  </si>
  <si>
    <t>接受医疗救助（卫生扶贫救助基金）</t>
  </si>
  <si>
    <t>米易县</t>
  </si>
  <si>
    <t>解决已脱贫人口在享受现有医疗帮扶政策基础上仍然存在与看病就医直接相关的特殊困难。</t>
  </si>
  <si>
    <t>县卫生健康局</t>
  </si>
  <si>
    <t>1—10</t>
  </si>
  <si>
    <t>脱贫户和监测户缴纳医保（县级配套）项目</t>
  </si>
  <si>
    <t>资助脱贫户和监测户缴纳医保</t>
  </si>
  <si>
    <t>县医疗保障局</t>
  </si>
  <si>
    <t>1—11</t>
  </si>
  <si>
    <t>建档立卡学生资助资金</t>
  </si>
  <si>
    <t>学校</t>
  </si>
  <si>
    <t>对原建档立卡贫困家庭在园幼儿据实免除保教费、普通高中学生免除杂费和教科书费、中职学生进行生活费补助、全日制本专科学生给予学费和生活费补助。</t>
  </si>
  <si>
    <t>县教体局</t>
  </si>
  <si>
    <t>1—12</t>
  </si>
  <si>
    <t>广播电视村村通工程向户户通工程升级后运行维护</t>
  </si>
  <si>
    <t>相关乡镇</t>
  </si>
  <si>
    <t>聚焦人民听好广播看好电视问题，以均等化享有为基础，建立健全广播电视公共服务长效机制，保障人民群众基本试听权益，全面做好米易1572个电视户户通工程点、11个乡镇广播站、73个村级广播室、覆盖城乡的1个县级应急广播平台，7个乡级应急广播平台，65个村级应急广播平台；4座调频广播发射站，900余个广播终端的运行维护工作。</t>
  </si>
  <si>
    <t>全县11个乡镇</t>
  </si>
  <si>
    <t>米易县文化广播电视和旅游局</t>
  </si>
  <si>
    <t>1—13</t>
  </si>
  <si>
    <t>教育扶贫救助基金</t>
  </si>
  <si>
    <t>乡镇、学校</t>
  </si>
  <si>
    <t>对享受现有教育保障制度和助学帮扶政策基础上仍然存在特殊困难的原建档立卡贫困家庭在读学生进行帮扶资助。</t>
  </si>
  <si>
    <t>2023年1月至12月</t>
  </si>
  <si>
    <t>1—14</t>
  </si>
  <si>
    <t>2014-2015年已脱贫户住房安全巩固提升工作贷款本息资金</t>
  </si>
  <si>
    <t>完成2014-2015年已脱贫户住房质量巩固提升工作，补助资金不足部分由贫困户贷款，县政府还本付息。</t>
  </si>
  <si>
    <t>县住建局</t>
  </si>
  <si>
    <t>2—1</t>
  </si>
  <si>
    <t>重点帮扶村扶持项目</t>
  </si>
  <si>
    <t>得石镇坊田村一组高家湾梁子至保管室（马国友家）道路硬化项目</t>
  </si>
  <si>
    <t>得石镇坊田村一组</t>
  </si>
  <si>
    <t>新建高家湾梁子至保管室（马国友家）硬化道路1.6公里，砼路面宽3.5米，厚0.2米，并配套设置排水沟、挡墙、护栏等设施。</t>
  </si>
  <si>
    <t>公里</t>
  </si>
  <si>
    <t>县农业农村局</t>
  </si>
  <si>
    <t>市级资金110万元、县级配套50万元</t>
  </si>
  <si>
    <t>2—2</t>
  </si>
  <si>
    <t>撒莲镇金花塘彝族村4组道路硬化项目</t>
  </si>
  <si>
    <t>金花塘彝族村</t>
  </si>
  <si>
    <t>道路硬化1.7千米，3.5米宽，配套沟渠等。</t>
  </si>
  <si>
    <t>90天</t>
  </si>
  <si>
    <t>县民宗局</t>
  </si>
  <si>
    <t>市级资金100万元、县级配套50万元</t>
  </si>
  <si>
    <t>2—3</t>
  </si>
  <si>
    <t>新山傈僳族乡新山村1组至中山村7组产业道路硬化项目</t>
  </si>
  <si>
    <t>新山傈僳族乡中山村7组</t>
  </si>
  <si>
    <t>硬化道路共计2.1公里，砼路面宽3.5米，厚0.2米，设置边沟、堡坎、错车道等。</t>
  </si>
  <si>
    <t>6个月</t>
  </si>
  <si>
    <t>市级资金107.5万元、县级配套50万元</t>
  </si>
  <si>
    <t>2—4</t>
  </si>
  <si>
    <t>麻陇彝族乡黄草坪村晚熟芒果管网（滴管）建设项目</t>
  </si>
  <si>
    <t>黄草坪村</t>
  </si>
  <si>
    <t>完善黄草坪村2、3、4、5组2800亩晚熟芒果管网（滴管）</t>
  </si>
  <si>
    <t>亩</t>
  </si>
  <si>
    <t>市级资金150万元、县级配套50万元</t>
  </si>
  <si>
    <t>2—5</t>
  </si>
  <si>
    <t>湾丘乡黄龙村龙洞至竹山保产业道路硬化项目</t>
  </si>
  <si>
    <t>黄龙村</t>
  </si>
  <si>
    <t>硬化产业道路2.3公里混凝土路面，宽3.5米，厚0.2米，配套挡墙、排水沟。</t>
  </si>
  <si>
    <t>市级资金145.5万元、县级配套50万元</t>
  </si>
  <si>
    <t>争取市资金613万元、县级配套250万元</t>
  </si>
  <si>
    <t>3—1</t>
  </si>
  <si>
    <t>脱贫村巩固提升项目</t>
  </si>
  <si>
    <t>草场镇仙山村7组产业道路硬化项目</t>
  </si>
  <si>
    <t>草场镇仙山村1组</t>
  </si>
  <si>
    <t>道路硬化长1.3公里、宽3.5米、厚0.2米，有排水、挡墙、错车道、交通安全设施等</t>
  </si>
  <si>
    <t>3—2</t>
  </si>
  <si>
    <t>草场镇碗厂村枇杷园4、5组产业道路硬化项目</t>
  </si>
  <si>
    <t>草场镇碗厂村4、5组</t>
  </si>
  <si>
    <t>道路硬化长2.4公里、宽3.5米、厚0.2米，有排水、挡墙、错车道、交通安全设施等</t>
  </si>
  <si>
    <t>3—3</t>
  </si>
  <si>
    <t>白马镇棕树湾村8组道路硬化项目</t>
  </si>
  <si>
    <t>白马镇棕树湾村</t>
  </si>
  <si>
    <t>道路硬化3公里，宽3.5米，厚0.2米，并配套设置排水沟、挡墙、护栏等设施。</t>
  </si>
  <si>
    <t>3—4</t>
  </si>
  <si>
    <t>白马镇黄草村4社产业道路硬化项目</t>
  </si>
  <si>
    <t>白马镇黄草村</t>
  </si>
  <si>
    <t>新建道路3.5米宽，厚0.20米，并配套设置排水沟、挡墙、护栏等设施。</t>
  </si>
  <si>
    <t>3—5</t>
  </si>
  <si>
    <t>得石镇黑谷田彝族村四社垭口田采摘道路打造项目</t>
  </si>
  <si>
    <t>得石镇黑谷田村四组</t>
  </si>
  <si>
    <t>改建采摘道路380米（含修建挡墙），路面不少于2米宽，20平米观光亭1个</t>
  </si>
  <si>
    <t>3—6</t>
  </si>
  <si>
    <t>得石镇马鹿寨彝族村沙坝湾生产用水管道建设工程</t>
  </si>
  <si>
    <t>得石镇马鹿寨彝族村一组</t>
  </si>
  <si>
    <t>新建DN100热镀管1km，DN80热镀管2km，DN40热镀管9km，DN25热镀管5km，建设100m³蓄水池1个</t>
  </si>
  <si>
    <t>3—7</t>
  </si>
  <si>
    <t>得石镇草坝一社李指儿坪产业道路提升硬化项目</t>
  </si>
  <si>
    <t>得石镇草坝村一组</t>
  </si>
  <si>
    <t>新建十九回头至李指儿坪硬化公路0.7公里，砼路面宽3.5米，厚0.2米，并配套设置排水沟、挡墙、护栏等设施。</t>
  </si>
  <si>
    <t>3—8</t>
  </si>
  <si>
    <t>麻陇彝族乡庄房村1组坟山芒果产业路硬化项目</t>
  </si>
  <si>
    <t>庄房村1组</t>
  </si>
  <si>
    <t>庄房村1组芒果产业路硬化1公里、宽3.5米、厚0.2米。</t>
  </si>
  <si>
    <t>3—9</t>
  </si>
  <si>
    <t>麻陇彝族乡马井村3组烤烟基地产业道路硬化项目</t>
  </si>
  <si>
    <t>马井村</t>
  </si>
  <si>
    <t>硬化产业路2.8公里，宽3.5米，厚0.2米。</t>
  </si>
  <si>
    <t>3—10</t>
  </si>
  <si>
    <t>攀莲镇观音村10社道路硬化工程</t>
  </si>
  <si>
    <t>攀莲镇观音杜10社</t>
  </si>
  <si>
    <t>硬化道路1000m*3.5m*0.2m，包括护坡挡墙等附属设施</t>
  </si>
  <si>
    <t>3—11</t>
  </si>
  <si>
    <t>普威镇西番村二社道路维修项目</t>
  </si>
  <si>
    <t>普威镇西番村</t>
  </si>
  <si>
    <t>维修道路0.2公里，道路排险加固30米</t>
  </si>
  <si>
    <t>县交通局</t>
  </si>
  <si>
    <t>3—12</t>
  </si>
  <si>
    <t>普威镇农林产品交易中心连接道建设项目</t>
  </si>
  <si>
    <t>普威镇新舟村</t>
  </si>
  <si>
    <t>硬化道路0.26公里，路基宽度12米，路面宽度6.5米，沥青混凝土面层，厚度10公分。</t>
  </si>
  <si>
    <t>3—13</t>
  </si>
  <si>
    <t>普威镇新舟村4组龙滩湾道路硬化项目</t>
  </si>
  <si>
    <t>硬化道路1.1公里，路基宽度4.2米，路面宽度3.5米，4.0Mpa混凝土面层，厚度20公分。</t>
  </si>
  <si>
    <t>3—14</t>
  </si>
  <si>
    <t>普威镇板棚村雪桃、苹果基地道路建设项目</t>
  </si>
  <si>
    <t>普威镇板棚村</t>
  </si>
  <si>
    <t>硬化道路1.5公里，路基宽度4.2米，路面宽度3.5米。</t>
  </si>
  <si>
    <t>3—15</t>
  </si>
  <si>
    <t>丙谷镇牛棚村3社梨儿坪产业道路硬化项目</t>
  </si>
  <si>
    <t>丙谷镇牛棚村3社</t>
  </si>
  <si>
    <t>新建道路1公里，路面宽度3.5米,20cm水泥混凝土，完善边沟等配套设施。</t>
  </si>
  <si>
    <t>3—16</t>
  </si>
  <si>
    <t>丙谷镇护林村蔡家屋脊沟渠产业建设项目</t>
  </si>
  <si>
    <t>丙谷镇护林村7社</t>
  </si>
  <si>
    <t>2.2公里40*40沟渠及挡墙附属设施建设</t>
  </si>
  <si>
    <t>3—17</t>
  </si>
  <si>
    <t>湾丘乡青山村丁家坪子到清幽谷山路硬化</t>
  </si>
  <si>
    <t>湾丘乡青山村</t>
  </si>
  <si>
    <t>硬化社道2.8公里，厚0.2米.宽3.5米，配套排水沟、档墙。</t>
  </si>
  <si>
    <t>农业农村局</t>
  </si>
  <si>
    <t>3—18</t>
  </si>
  <si>
    <t>白坡彝族乡核桃坪村溜坪社晚熟芒果示范园项目</t>
  </si>
  <si>
    <t>白坡彝族乡核桃坪村</t>
  </si>
  <si>
    <r>
      <rPr>
        <sz val="10"/>
        <rFont val="宋体"/>
        <charset val="134"/>
      </rPr>
      <t>核桃坪村6社晚熟芒果示范园涉及产业道路硬化1.8km,宽3m；沟渠整治0.6km,断面0.3m*0.4m；管网Φ40的2km,Φ25的3km,新建蓄水池200m3/1口及配套设施；人行步道0.8km及收购棚400m</t>
    </r>
    <r>
      <rPr>
        <vertAlign val="superscript"/>
        <sz val="10"/>
        <rFont val="宋体"/>
        <charset val="134"/>
      </rPr>
      <t>2</t>
    </r>
    <r>
      <rPr>
        <sz val="10"/>
        <rFont val="宋体"/>
        <charset val="134"/>
      </rPr>
      <t>；观景台2座及附属设施。</t>
    </r>
  </si>
  <si>
    <t>3—19</t>
  </si>
  <si>
    <t>湾丘乡黄龙村十五亩地到兴达石场1公里产业道路硬化</t>
  </si>
  <si>
    <t>湾丘乡黄龙村</t>
  </si>
  <si>
    <t>建设1公里混凝土路面，宽3.5米，厚0.2米，配套挡墙、排水沟。</t>
  </si>
  <si>
    <t>市资金资金</t>
  </si>
  <si>
    <t>3—20</t>
  </si>
  <si>
    <t>白坡彝族乡若水村胜利小学段产业道路硬化项目</t>
  </si>
  <si>
    <t>白坡彝族乡若水村</t>
  </si>
  <si>
    <t>产业道路硬化0.33公里,路面宽4米，厚0.2米，设置排水、挡土墙、交通安全设施、错车道等。</t>
  </si>
  <si>
    <t>4—1</t>
  </si>
  <si>
    <t>高标准农田建设产业配套基础设施项目</t>
  </si>
  <si>
    <t>丙谷镇小河村2组田间生产道路（B区）</t>
  </si>
  <si>
    <t>小河村2组</t>
  </si>
  <si>
    <r>
      <rPr>
        <sz val="10"/>
        <rFont val="宋体"/>
        <charset val="134"/>
        <scheme val="minor"/>
      </rPr>
      <t>C</t>
    </r>
    <r>
      <rPr>
        <vertAlign val="subscript"/>
        <sz val="10"/>
        <rFont val="宋体"/>
        <charset val="134"/>
        <scheme val="minor"/>
      </rPr>
      <t>30</t>
    </r>
    <r>
      <rPr>
        <sz val="10"/>
        <rFont val="宋体"/>
        <charset val="134"/>
        <scheme val="minor"/>
      </rPr>
      <t>砼路面硬化400m，宽3.5m；C</t>
    </r>
    <r>
      <rPr>
        <vertAlign val="subscript"/>
        <sz val="10"/>
        <rFont val="宋体"/>
        <charset val="134"/>
        <scheme val="minor"/>
      </rPr>
      <t>20</t>
    </r>
    <r>
      <rPr>
        <sz val="10"/>
        <rFont val="宋体"/>
        <charset val="134"/>
        <scheme val="minor"/>
      </rPr>
      <t>砼路边沟长400m，断面0.3m*0.4m，沟壁厚0.15m，沟底厚0.1m。</t>
    </r>
  </si>
  <si>
    <t>4—2</t>
  </si>
  <si>
    <t>丙谷镇小河村1组杨家村子至马家田间生产道路(A区）</t>
  </si>
  <si>
    <t>小河村1组</t>
  </si>
  <si>
    <t>4—3</t>
  </si>
  <si>
    <t>丙谷镇小河村1组杨家湾道路</t>
  </si>
  <si>
    <r>
      <rPr>
        <sz val="10"/>
        <rFont val="宋体"/>
        <charset val="134"/>
        <scheme val="minor"/>
      </rPr>
      <t>C</t>
    </r>
    <r>
      <rPr>
        <vertAlign val="subscript"/>
        <sz val="10"/>
        <rFont val="宋体"/>
        <charset val="134"/>
        <scheme val="minor"/>
      </rPr>
      <t>30</t>
    </r>
    <r>
      <rPr>
        <sz val="10"/>
        <rFont val="宋体"/>
        <charset val="134"/>
        <scheme val="minor"/>
      </rPr>
      <t>砼路面硬化500m，宽3.5m；C</t>
    </r>
    <r>
      <rPr>
        <vertAlign val="subscript"/>
        <sz val="10"/>
        <rFont val="宋体"/>
        <charset val="134"/>
        <scheme val="minor"/>
      </rPr>
      <t>20</t>
    </r>
    <r>
      <rPr>
        <sz val="10"/>
        <rFont val="宋体"/>
        <charset val="134"/>
        <scheme val="minor"/>
      </rPr>
      <t>砼路边沟长500m，断面0.3m*0.4m，沟壁厚0.15m，沟底厚0.1m。</t>
    </r>
  </si>
  <si>
    <t>4—4</t>
  </si>
  <si>
    <t>丙谷镇小河村4组水井湾道路</t>
  </si>
  <si>
    <t>小河村4组</t>
  </si>
  <si>
    <r>
      <rPr>
        <sz val="10"/>
        <rFont val="宋体"/>
        <charset val="134"/>
        <scheme val="minor"/>
      </rPr>
      <t>C</t>
    </r>
    <r>
      <rPr>
        <vertAlign val="subscript"/>
        <sz val="10"/>
        <rFont val="宋体"/>
        <charset val="134"/>
        <scheme val="minor"/>
      </rPr>
      <t>30</t>
    </r>
    <r>
      <rPr>
        <sz val="10"/>
        <rFont val="宋体"/>
        <charset val="134"/>
        <scheme val="minor"/>
      </rPr>
      <t>砼路面硬化600m，宽3.5m；C</t>
    </r>
    <r>
      <rPr>
        <vertAlign val="subscript"/>
        <sz val="10"/>
        <rFont val="宋体"/>
        <charset val="134"/>
        <scheme val="minor"/>
      </rPr>
      <t>20</t>
    </r>
    <r>
      <rPr>
        <sz val="10"/>
        <rFont val="宋体"/>
        <charset val="134"/>
        <scheme val="minor"/>
      </rPr>
      <t>砼路边沟长600m，断面0.3m*0.4m，沟壁厚0.15m，沟底厚0.1m。</t>
    </r>
  </si>
  <si>
    <t>4—5</t>
  </si>
  <si>
    <t>丙谷镇小河村3组张友树家至施家山道路</t>
  </si>
  <si>
    <t>4—6</t>
  </si>
  <si>
    <t>丙谷镇小河村1组农业园区连接道路</t>
  </si>
  <si>
    <r>
      <rPr>
        <sz val="10"/>
        <rFont val="宋体"/>
        <charset val="134"/>
        <scheme val="minor"/>
      </rPr>
      <t>C</t>
    </r>
    <r>
      <rPr>
        <vertAlign val="subscript"/>
        <sz val="10"/>
        <rFont val="宋体"/>
        <charset val="134"/>
        <scheme val="minor"/>
      </rPr>
      <t>30</t>
    </r>
    <r>
      <rPr>
        <sz val="10"/>
        <rFont val="宋体"/>
        <charset val="134"/>
        <scheme val="minor"/>
      </rPr>
      <t>砼路面硬化100m，宽3.5m；C</t>
    </r>
    <r>
      <rPr>
        <vertAlign val="subscript"/>
        <sz val="10"/>
        <rFont val="宋体"/>
        <charset val="134"/>
        <scheme val="minor"/>
      </rPr>
      <t>20</t>
    </r>
    <r>
      <rPr>
        <sz val="10"/>
        <rFont val="宋体"/>
        <charset val="134"/>
        <scheme val="minor"/>
      </rPr>
      <t>砼路边沟长100m，断面0.3m*0.4m，沟壁厚0.15m，沟底厚0.1m。</t>
    </r>
  </si>
  <si>
    <t>4—7</t>
  </si>
  <si>
    <t>丙谷镇头碾村11组田间生产道路</t>
  </si>
  <si>
    <t>头碾村11组</t>
  </si>
  <si>
    <r>
      <rPr>
        <sz val="10"/>
        <rFont val="宋体"/>
        <charset val="134"/>
        <scheme val="minor"/>
      </rPr>
      <t>C</t>
    </r>
    <r>
      <rPr>
        <vertAlign val="subscript"/>
        <sz val="10"/>
        <rFont val="宋体"/>
        <charset val="134"/>
        <scheme val="minor"/>
      </rPr>
      <t>30</t>
    </r>
    <r>
      <rPr>
        <sz val="10"/>
        <rFont val="宋体"/>
        <charset val="134"/>
        <scheme val="minor"/>
      </rPr>
      <t>砼路面硬化1000m，宽3.5m；C20砼路边沟长1000m，断面0.3m*0.4m，沟壁厚0.15m，沟底厚0.1m。</t>
    </r>
  </si>
  <si>
    <t>4—8</t>
  </si>
  <si>
    <t>丙谷镇头碾村3组田间生产道路</t>
  </si>
  <si>
    <t>头碾村3组</t>
  </si>
  <si>
    <r>
      <rPr>
        <sz val="10"/>
        <rFont val="宋体"/>
        <charset val="134"/>
        <scheme val="minor"/>
      </rPr>
      <t>C</t>
    </r>
    <r>
      <rPr>
        <vertAlign val="subscript"/>
        <sz val="10"/>
        <rFont val="宋体"/>
        <charset val="134"/>
        <scheme val="minor"/>
      </rPr>
      <t>30</t>
    </r>
    <r>
      <rPr>
        <sz val="10"/>
        <rFont val="宋体"/>
        <charset val="134"/>
        <scheme val="minor"/>
      </rPr>
      <t>砼路面硬化700m，宽3.5m；C20砼路边沟长700m，断面0.3m*0.4m，沟壁厚0.15m，沟底厚0.1m。</t>
    </r>
  </si>
  <si>
    <t>4—9</t>
  </si>
  <si>
    <t>丙谷镇新村11组河口至非地田间生产道路</t>
  </si>
  <si>
    <t>新村11组</t>
  </si>
  <si>
    <r>
      <rPr>
        <sz val="10"/>
        <rFont val="宋体"/>
        <charset val="134"/>
        <scheme val="minor"/>
      </rPr>
      <t>C</t>
    </r>
    <r>
      <rPr>
        <vertAlign val="subscript"/>
        <sz val="10"/>
        <rFont val="宋体"/>
        <charset val="134"/>
        <scheme val="minor"/>
      </rPr>
      <t>30</t>
    </r>
    <r>
      <rPr>
        <sz val="10"/>
        <rFont val="宋体"/>
        <charset val="134"/>
        <scheme val="minor"/>
      </rPr>
      <t>砼路面硬化1000m，宽3.5m。</t>
    </r>
  </si>
  <si>
    <t>4—10</t>
  </si>
  <si>
    <t>丙谷镇新村8组邢家田间生产道路</t>
  </si>
  <si>
    <t>新村8组</t>
  </si>
  <si>
    <t>4—11</t>
  </si>
  <si>
    <t>丙谷镇新村5组官庄田间生产道路</t>
  </si>
  <si>
    <t>新村5组</t>
  </si>
  <si>
    <r>
      <rPr>
        <sz val="10"/>
        <rFont val="宋体"/>
        <charset val="134"/>
        <scheme val="minor"/>
      </rPr>
      <t>C</t>
    </r>
    <r>
      <rPr>
        <vertAlign val="subscript"/>
        <sz val="10"/>
        <rFont val="宋体"/>
        <charset val="134"/>
        <scheme val="minor"/>
      </rPr>
      <t>30</t>
    </r>
    <r>
      <rPr>
        <sz val="10"/>
        <rFont val="宋体"/>
        <charset val="134"/>
        <scheme val="minor"/>
      </rPr>
      <t>砼路面硬化1400m，宽3.5m；C20砼路边沟长1400m，断面0.3m*0.4m，沟壁厚0.15m，沟底厚0.1m。</t>
    </r>
  </si>
  <si>
    <t>4—12</t>
  </si>
  <si>
    <t>丙谷镇头碾村3组白虎山灌溉沟</t>
  </si>
  <si>
    <r>
      <rPr>
        <sz val="10"/>
        <rFont val="宋体"/>
        <charset val="134"/>
        <scheme val="minor"/>
      </rPr>
      <t>C</t>
    </r>
    <r>
      <rPr>
        <vertAlign val="subscript"/>
        <sz val="10"/>
        <rFont val="宋体"/>
        <charset val="134"/>
        <scheme val="minor"/>
      </rPr>
      <t>20</t>
    </r>
    <r>
      <rPr>
        <sz val="10"/>
        <rFont val="宋体"/>
        <charset val="134"/>
        <scheme val="minor"/>
      </rPr>
      <t>砼渠道防渗整治3000m，断面0.4m*0.4m，沟壁厚0.2m，沟底厚0.15m。</t>
    </r>
  </si>
  <si>
    <t>4—13</t>
  </si>
  <si>
    <t>丙谷镇新村4组田间排灌沟</t>
  </si>
  <si>
    <t>新村4组</t>
  </si>
  <si>
    <r>
      <rPr>
        <sz val="10"/>
        <rFont val="宋体"/>
        <charset val="134"/>
        <scheme val="minor"/>
      </rPr>
      <t>C</t>
    </r>
    <r>
      <rPr>
        <vertAlign val="subscript"/>
        <sz val="10"/>
        <rFont val="宋体"/>
        <charset val="134"/>
        <scheme val="minor"/>
      </rPr>
      <t>20</t>
    </r>
    <r>
      <rPr>
        <sz val="10"/>
        <rFont val="宋体"/>
        <charset val="134"/>
        <scheme val="minor"/>
      </rPr>
      <t>砼渠道防渗整治300m，断面0.3m*0.4m，沟壁厚0.15m，沟底厚0.1m。</t>
    </r>
  </si>
  <si>
    <t>5—1</t>
  </si>
  <si>
    <t>国家农业示范区产业基础设施项目</t>
  </si>
  <si>
    <t>撒莲镇湾崃村9社饮水项目</t>
  </si>
  <si>
    <t>撒莲镇湾崃村</t>
  </si>
  <si>
    <t>新建9社饮水项目，9社取水点老鹰嘴水厂至湾崃村9社，需建蓄水池一口，5公里钢管，管网配套设施，受益农户90户，350人。</t>
  </si>
  <si>
    <t>处</t>
  </si>
  <si>
    <t>县水利局</t>
  </si>
  <si>
    <t>5—2</t>
  </si>
  <si>
    <t>撒莲镇海塔村2社水果产业道路硬化</t>
  </si>
  <si>
    <t>撒莲镇海塔村</t>
  </si>
  <si>
    <t>2社产业道路硬化1000米，宽3.5米。</t>
  </si>
  <si>
    <t>5—3</t>
  </si>
  <si>
    <t>撒莲镇禹王村六社滴灌项目</t>
  </si>
  <si>
    <t>撒莲镇禹王宫村</t>
  </si>
  <si>
    <t>安装灌溉面积约200亩滴灌</t>
  </si>
  <si>
    <t>5—4</t>
  </si>
  <si>
    <t>撒莲镇马坪村4组引水项目</t>
  </si>
  <si>
    <t>马坪村4组</t>
  </si>
  <si>
    <t>新建200立方米蓄水池1口（按照200元/m³标准补助），10千米引水管。</t>
  </si>
  <si>
    <t>5—5</t>
  </si>
  <si>
    <t>撒莲镇平阳村5社主沟渠三面光项目</t>
  </si>
  <si>
    <t>平阳村5社</t>
  </si>
  <si>
    <t>改建沟渠2千米，断面尺寸0.3*0.4米。</t>
  </si>
  <si>
    <t>5—6</t>
  </si>
  <si>
    <t>新山傈僳族乡坪山村15组大龙洞产业道路硬化项目</t>
  </si>
  <si>
    <t>新山傈僳族乡坪山村15组</t>
  </si>
  <si>
    <t>道路硬化1.8公里，路宽3.5米，厚0.2米，设置边沟、堡坎、错车道等</t>
  </si>
  <si>
    <t>市级资金</t>
  </si>
  <si>
    <t>5—7</t>
  </si>
  <si>
    <t>新山傈僳族乡坪山村1.2.3.4.5.7.8.9.10.11.12.13组蓄水池建设项目</t>
  </si>
  <si>
    <t>坪山村1.2.3.4.5.7.8.9.10.11.12.13组</t>
  </si>
  <si>
    <t>新建200m³/口蓄水池30口（按照200元/m³标准补助）</t>
  </si>
  <si>
    <t>200m³/口</t>
  </si>
  <si>
    <t>5—8</t>
  </si>
  <si>
    <t>新山傈僳族乡高隆村1-7组蓄水池建设项目</t>
  </si>
  <si>
    <t>新山傈僳族乡高隆村1-7组</t>
  </si>
  <si>
    <t>在高隆村1-7组修建水池，200m³/口，共计17口（按照200元/m³标准补助）</t>
  </si>
  <si>
    <t>5—9</t>
  </si>
  <si>
    <t>丙谷镇小河村3社产业道路硬化项目</t>
  </si>
  <si>
    <t>丙谷镇小河村3组</t>
  </si>
  <si>
    <t>新建道路1公里，路面宽度3.5米,20cm水泥混凝土路面，完善边沟等配套设施。</t>
  </si>
  <si>
    <t>5—10</t>
  </si>
  <si>
    <t>丙谷镇小河村1社产业道路硬化项目</t>
  </si>
  <si>
    <t>丙谷镇小河村1社</t>
  </si>
  <si>
    <t>新建产业道路0.65公里，路面宽度3米,20cm水泥混凝土路面，完善边沟、堡坎等配套设施。</t>
  </si>
  <si>
    <t>5—11</t>
  </si>
  <si>
    <t>丙谷镇小河村7社产业道路硬化项目</t>
  </si>
  <si>
    <t>丙谷镇小河村7社</t>
  </si>
  <si>
    <t>新建道路350米，路面宽度3.5米,20cm水泥混凝土，完善边沟等配套设施。</t>
  </si>
  <si>
    <t>5—12</t>
  </si>
  <si>
    <t>丙谷镇新村8社产业道路硬化项目</t>
  </si>
  <si>
    <t>丙谷镇新村8社</t>
  </si>
  <si>
    <t>新建道路0.6公里，路面宽度3.5米,20cm水泥混凝土，完善边沟等配套设施。</t>
  </si>
  <si>
    <t>5—13</t>
  </si>
  <si>
    <t>丙谷镇新村10社产业道路硬化项目</t>
  </si>
  <si>
    <t>丙谷镇新村10社</t>
  </si>
  <si>
    <t>5—14</t>
  </si>
  <si>
    <t>丙谷镇头碾村4社产业道路硬化项目</t>
  </si>
  <si>
    <t>丙谷镇头碾村4社</t>
  </si>
  <si>
    <t>新建道路1.5公里，路面宽度3.5米,20cm水泥混凝土，完善边沟等配套设施。</t>
  </si>
  <si>
    <t>5—15</t>
  </si>
  <si>
    <t>丙谷镇雷窝村2社产业道路硬化项目</t>
  </si>
  <si>
    <t>丙谷镇雷窝村2社</t>
  </si>
  <si>
    <t>5—16</t>
  </si>
  <si>
    <t>丙谷镇雷窝村3社产业道路硬化项目</t>
  </si>
  <si>
    <t>丙谷镇雷窝村3社</t>
  </si>
  <si>
    <t>新建道路0.5公里，路面宽度3.5米,20cm水泥混凝土，完善边沟等配套设施。</t>
  </si>
  <si>
    <t>5—17</t>
  </si>
  <si>
    <t>现代农业园区优质水稻示范项目</t>
  </si>
  <si>
    <t>丙谷镇小河村2社</t>
  </si>
  <si>
    <t>新建3400平方米育苗床，配套喷灌系统2套。</t>
  </si>
  <si>
    <t>5—18</t>
  </si>
  <si>
    <t>丙谷镇沙沟村6、7社生产生活用水项目</t>
  </si>
  <si>
    <t>丙谷镇沙沟村6、7社</t>
  </si>
  <si>
    <t>完善生产用水取水点设施，新建供水主管1.78KM，配套建设支管、阀门井等。</t>
  </si>
  <si>
    <t>5—19</t>
  </si>
  <si>
    <t>丙谷镇牛棚村壮大村集体经济发展种养结合项目</t>
  </si>
  <si>
    <t xml:space="preserve"> 项目占地80亩，土地整理70亩种植特色经果并套种油菜，10亩土地发展特色跑山鸡养殖产业，年出栏5000只，配套完善分拣包装场所、鸡舍、太阳能杀虫灯、滴灌等设施设备。</t>
  </si>
  <si>
    <t>5—20</t>
  </si>
  <si>
    <t>硬化2.2公里40CM*40CM沟渠及挡墙附属设施建设</t>
  </si>
  <si>
    <t>5—21</t>
  </si>
  <si>
    <t>丙谷镇蔬菜种苗繁育基地项目</t>
  </si>
  <si>
    <t>雷窝村2组</t>
  </si>
  <si>
    <r>
      <rPr>
        <sz val="10"/>
        <rFont val="宋体"/>
        <charset val="134"/>
      </rPr>
      <t>新建移动苗床10000m</t>
    </r>
    <r>
      <rPr>
        <vertAlign val="superscript"/>
        <sz val="10"/>
        <rFont val="宋体"/>
        <charset val="134"/>
      </rPr>
      <t>2</t>
    </r>
    <r>
      <rPr>
        <sz val="10"/>
        <rFont val="宋体"/>
        <charset val="134"/>
      </rPr>
      <t>，育苗大棚遮阳设备13000m</t>
    </r>
    <r>
      <rPr>
        <vertAlign val="superscript"/>
        <sz val="10"/>
        <rFont val="宋体"/>
        <charset val="134"/>
      </rPr>
      <t>2</t>
    </r>
    <r>
      <rPr>
        <sz val="10"/>
        <rFont val="宋体"/>
        <charset val="134"/>
      </rPr>
      <t>；自动化播种机、嫁接机等一体化育苗设备；立体化栽培示范棚3136m</t>
    </r>
    <r>
      <rPr>
        <vertAlign val="superscript"/>
        <sz val="10"/>
        <rFont val="宋体"/>
        <charset val="134"/>
      </rPr>
      <t>2</t>
    </r>
    <r>
      <rPr>
        <sz val="10"/>
        <rFont val="宋体"/>
        <charset val="134"/>
      </rPr>
      <t>，新品种展示棚3264m</t>
    </r>
    <r>
      <rPr>
        <vertAlign val="superscript"/>
        <sz val="10"/>
        <rFont val="宋体"/>
        <charset val="134"/>
      </rPr>
      <t>2</t>
    </r>
    <r>
      <rPr>
        <sz val="10"/>
        <rFont val="宋体"/>
        <charset val="134"/>
      </rPr>
      <t>。</t>
    </r>
  </si>
  <si>
    <r>
      <rPr>
        <sz val="10"/>
        <rFont val="宋体"/>
        <charset val="134"/>
      </rPr>
      <t>m</t>
    </r>
    <r>
      <rPr>
        <vertAlign val="superscript"/>
        <sz val="10"/>
        <rFont val="宋体"/>
        <charset val="134"/>
      </rPr>
      <t>2</t>
    </r>
  </si>
  <si>
    <t>5—22</t>
  </si>
  <si>
    <t>丙谷镇芭蕉箐基础设施项目</t>
  </si>
  <si>
    <t>芭蕉箐13组</t>
  </si>
  <si>
    <t>新建田间生产道路2000m，平均宽2m；污水处理系统1套。</t>
  </si>
  <si>
    <t>5—23</t>
  </si>
  <si>
    <t>丙谷镇小河粮经复合试点项目</t>
  </si>
  <si>
    <r>
      <rPr>
        <sz val="10"/>
        <rFont val="宋体"/>
        <charset val="134"/>
      </rPr>
      <t>小店子流云台扩建，水肥一体化设施1套（含管网、喷淋系统，首部枢纽），200m</t>
    </r>
    <r>
      <rPr>
        <vertAlign val="superscript"/>
        <sz val="10"/>
        <rFont val="宋体"/>
        <charset val="134"/>
      </rPr>
      <t>3</t>
    </r>
    <r>
      <rPr>
        <sz val="10"/>
        <rFont val="宋体"/>
        <charset val="134"/>
      </rPr>
      <t>蓄水池1口，田间生产道路200m，平均宽1.8m。</t>
    </r>
  </si>
  <si>
    <t>5—24</t>
  </si>
  <si>
    <t>丙谷镇牛棚村1社、2社、3社沟渠道路水恢复项目</t>
  </si>
  <si>
    <t>牛棚村1社、2社、3社</t>
  </si>
  <si>
    <t>牛棚村1社、2社、3社沟渠道路水恢复</t>
  </si>
  <si>
    <t>绩效目标申报表（参考模板）</t>
  </si>
  <si>
    <t>绩效目标申报表</t>
  </si>
  <si>
    <t>（2023年度）</t>
  </si>
  <si>
    <t>项目负责人及联系电话</t>
  </si>
  <si>
    <t>文科</t>
  </si>
  <si>
    <t>主管部门</t>
  </si>
  <si>
    <t>米易县乡村振兴局</t>
  </si>
  <si>
    <t>实施单位</t>
  </si>
  <si>
    <t>资金情况（万元）</t>
  </si>
  <si>
    <t>年度资金总额：</t>
  </si>
  <si>
    <t xml:space="preserve">       其中：财政拨款</t>
  </si>
  <si>
    <t xml:space="preserve">             其他资金</t>
  </si>
  <si>
    <t>总
体
目
标</t>
  </si>
  <si>
    <t>年度目标</t>
  </si>
  <si>
    <t xml:space="preserve"> 目标：对具有正式学籍的中职、高职在读脱贫户（含监测户）学生进行助学补助（1500元/人/学期），以支持脱贫户（含监测户）学生顺利完成职业教育学习，顺利毕业。</t>
  </si>
  <si>
    <t>绩
效
指
标</t>
  </si>
  <si>
    <t>一级指标</t>
  </si>
  <si>
    <t>二级指标</t>
  </si>
  <si>
    <t>三级指标</t>
  </si>
  <si>
    <t>指标值</t>
  </si>
  <si>
    <t>产出指标</t>
  </si>
  <si>
    <t>数量指标</t>
  </si>
  <si>
    <t>补助接受职业教育的脱贫户（含监测户）子女人数</t>
  </si>
  <si>
    <t>≥500人</t>
  </si>
  <si>
    <t>质量指标</t>
  </si>
  <si>
    <t>资助标准达标率</t>
  </si>
  <si>
    <t>享受职业学历教育补助的学生中脱贫户（含监测户）子女占比</t>
  </si>
  <si>
    <t>时效指标</t>
  </si>
  <si>
    <t>资助经费及时发放率</t>
  </si>
  <si>
    <t>效益指标</t>
  </si>
  <si>
    <t>经济效益</t>
  </si>
  <si>
    <t>减少脱贫户（含监测户）子女就读职业教育支出</t>
  </si>
  <si>
    <t>≥150万元</t>
  </si>
  <si>
    <t>社会效益</t>
  </si>
  <si>
    <t>受益脱贫户户数</t>
  </si>
  <si>
    <t>≥250户</t>
  </si>
  <si>
    <t>满意度指标</t>
  </si>
  <si>
    <t>服务对象</t>
  </si>
  <si>
    <t>脱贫户满意度</t>
  </si>
  <si>
    <t>≥95%</t>
  </si>
  <si>
    <t>注：1.此类表由项目申报单位分类提供预期绩效信息，乡村一级必须填报总体目标和数量指标；2.“其他资金”是指与财政拨款共同用于同一巩固拓展脱贫攻坚成果同乡村振兴有效衔接项目的单位自有资金、社会资金等；3.请根据实际情况，选择适合的二级指标进行填报，分类细化三级指标和指标值。</t>
  </si>
</sst>
</file>

<file path=xl/styles.xml><?xml version="1.0" encoding="utf-8"?>
<styleSheet xmlns="http://schemas.openxmlformats.org/spreadsheetml/2006/main">
  <numFmts count="8">
    <numFmt numFmtId="176" formatCode="_-&quot;￥&quot;* #,##0.00_-;\-&quot;￥&quot;* #,##0.00_-;_-&quot;￥&quot;* &quot;-&quot;??_-;_-@_-"/>
    <numFmt numFmtId="177" formatCode="_-&quot;￥&quot;* #,##0_-;\-&quot;￥&quot;* #,##0_-;_-&quot;￥&quot;* &quot;-&quot;_-;_-@_-"/>
    <numFmt numFmtId="178" formatCode="_-* #,##0_-;\-* #,##0_-;_-* &quot;-&quot;_-;_-@_-"/>
    <numFmt numFmtId="179" formatCode="_-* #,##0.00_-;\-* #,##0.00_-;_-* &quot;-&quot;??_-;_-@_-"/>
    <numFmt numFmtId="180" formatCode="0.00;[Red]0.00"/>
    <numFmt numFmtId="181" formatCode="0.00_ "/>
    <numFmt numFmtId="182" formatCode="0_ "/>
    <numFmt numFmtId="183" formatCode="#,##0_);[Red]\(#,##0\)"/>
  </numFmts>
  <fonts count="33">
    <font>
      <sz val="12"/>
      <name val="宋体"/>
      <charset val="134"/>
    </font>
    <font>
      <sz val="24"/>
      <color indexed="8"/>
      <name val="方正小标宋简体"/>
      <charset val="134"/>
    </font>
    <font>
      <b/>
      <sz val="10"/>
      <name val="宋体"/>
      <charset val="134"/>
    </font>
    <font>
      <sz val="10"/>
      <name val="宋体"/>
      <charset val="134"/>
    </font>
    <font>
      <sz val="24"/>
      <name val="宋体"/>
      <charset val="134"/>
    </font>
    <font>
      <sz val="24"/>
      <name val="方正小标宋简体"/>
      <charset val="134"/>
    </font>
    <font>
      <sz val="10"/>
      <name val="黑体"/>
      <charset val="134"/>
    </font>
    <font>
      <sz val="10"/>
      <name val="宋体"/>
      <charset val="0"/>
    </font>
    <font>
      <sz val="10"/>
      <name val="宋体"/>
      <charset val="134"/>
      <scheme val="minor"/>
    </font>
    <font>
      <sz val="8"/>
      <name val="宋体"/>
      <charset val="134"/>
    </font>
    <font>
      <sz val="20"/>
      <name val="方正小标宋简体"/>
      <charset val="134"/>
    </font>
    <font>
      <sz val="11"/>
      <color indexed="8"/>
      <name val="宋体"/>
      <charset val="134"/>
    </font>
    <font>
      <sz val="11"/>
      <color indexed="62"/>
      <name val="宋体"/>
      <charset val="134"/>
    </font>
    <font>
      <sz val="11"/>
      <color indexed="16"/>
      <name val="宋体"/>
      <charset val="134"/>
    </font>
    <font>
      <sz val="11"/>
      <color indexed="9"/>
      <name val="宋体"/>
      <charset val="134"/>
    </font>
    <font>
      <u/>
      <sz val="12"/>
      <color indexed="12"/>
      <name val="宋体"/>
      <charset val="134"/>
    </font>
    <font>
      <u/>
      <sz val="12"/>
      <color indexed="36"/>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1"/>
      <color theme="1"/>
      <name val="宋体"/>
      <charset val="134"/>
      <scheme val="minor"/>
    </font>
    <font>
      <vertAlign val="superscript"/>
      <sz val="10"/>
      <name val="宋体"/>
      <charset val="134"/>
    </font>
    <font>
      <vertAlign val="subscript"/>
      <sz val="10"/>
      <name val="宋体"/>
      <charset val="134"/>
      <scheme val="minor"/>
    </font>
  </fonts>
  <fills count="20">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5">
    <xf numFmtId="0" fontId="0" fillId="0" borderId="0">
      <alignment vertical="center"/>
    </xf>
    <xf numFmtId="177"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8" applyNumberFormat="0" applyAlignment="0" applyProtection="0">
      <alignment vertical="center"/>
    </xf>
    <xf numFmtId="176"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179" fontId="0" fillId="0" borderId="0" applyFont="0" applyFill="0" applyBorder="0" applyAlignment="0" applyProtection="0">
      <alignment vertical="center"/>
    </xf>
    <xf numFmtId="0" fontId="14" fillId="5" borderId="0" applyNumberFormat="0" applyBorder="0" applyAlignment="0" applyProtection="0">
      <alignment vertical="center"/>
    </xf>
    <xf numFmtId="0" fontId="15"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0" fillId="7" borderId="19" applyNumberFormat="0" applyFont="0" applyAlignment="0" applyProtection="0">
      <alignment vertical="center"/>
    </xf>
    <xf numFmtId="0" fontId="14" fillId="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14" fillId="8" borderId="0" applyNumberFormat="0" applyBorder="0" applyAlignment="0" applyProtection="0">
      <alignment vertical="center"/>
    </xf>
    <xf numFmtId="0" fontId="17" fillId="0" borderId="21" applyNumberFormat="0" applyFill="0" applyAlignment="0" applyProtection="0">
      <alignment vertical="center"/>
    </xf>
    <xf numFmtId="0" fontId="14" fillId="4" borderId="0" applyNumberFormat="0" applyBorder="0" applyAlignment="0" applyProtection="0">
      <alignment vertical="center"/>
    </xf>
    <xf numFmtId="0" fontId="23" fillId="3" borderId="22" applyNumberFormat="0" applyAlignment="0" applyProtection="0">
      <alignment vertical="center"/>
    </xf>
    <xf numFmtId="0" fontId="24" fillId="3" borderId="18" applyNumberFormat="0" applyAlignment="0" applyProtection="0">
      <alignment vertical="center"/>
    </xf>
    <xf numFmtId="0" fontId="25" fillId="9" borderId="23" applyNumberFormat="0" applyAlignment="0" applyProtection="0">
      <alignment vertical="center"/>
    </xf>
    <xf numFmtId="0" fontId="11" fillId="10" borderId="0" applyNumberFormat="0" applyBorder="0" applyAlignment="0" applyProtection="0">
      <alignment vertical="center"/>
    </xf>
    <xf numFmtId="0" fontId="14" fillId="11" borderId="0" applyNumberFormat="0" applyBorder="0" applyAlignment="0" applyProtection="0">
      <alignment vertical="center"/>
    </xf>
    <xf numFmtId="0" fontId="26" fillId="0" borderId="24" applyNumberFormat="0" applyFill="0" applyAlignment="0" applyProtection="0">
      <alignment vertical="center"/>
    </xf>
    <xf numFmtId="0" fontId="27" fillId="0" borderId="25" applyNumberFormat="0" applyFill="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11" fillId="15" borderId="0" applyNumberFormat="0" applyBorder="0" applyAlignment="0" applyProtection="0">
      <alignment vertical="center"/>
    </xf>
    <xf numFmtId="0" fontId="11" fillId="13"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4" fillId="9" borderId="0" applyNumberFormat="0" applyBorder="0" applyAlignment="0" applyProtection="0">
      <alignment vertical="center"/>
    </xf>
    <xf numFmtId="0" fontId="14" fillId="16"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4" fillId="17" borderId="0" applyNumberFormat="0" applyBorder="0" applyAlignment="0" applyProtection="0">
      <alignment vertical="center"/>
    </xf>
    <xf numFmtId="0" fontId="0" fillId="0" borderId="0"/>
    <xf numFmtId="0" fontId="11" fillId="13"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1" fillId="5" borderId="0" applyNumberFormat="0" applyBorder="0" applyAlignment="0" applyProtection="0">
      <alignment vertical="center"/>
    </xf>
    <xf numFmtId="0" fontId="14" fillId="5" borderId="0" applyNumberFormat="0" applyBorder="0" applyAlignment="0" applyProtection="0">
      <alignment vertical="center"/>
    </xf>
    <xf numFmtId="0" fontId="0" fillId="0" borderId="0"/>
    <xf numFmtId="0" fontId="0" fillId="0" borderId="0">
      <alignment vertical="center"/>
    </xf>
    <xf numFmtId="0" fontId="30" fillId="0" borderId="0">
      <alignment vertical="center"/>
    </xf>
    <xf numFmtId="0" fontId="0" fillId="0" borderId="0">
      <alignment vertical="center"/>
    </xf>
    <xf numFmtId="0" fontId="0" fillId="0" borderId="0">
      <alignment vertical="center"/>
    </xf>
  </cellStyleXfs>
  <cellXfs count="117">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justify" vertical="center"/>
    </xf>
    <xf numFmtId="9" fontId="3" fillId="0" borderId="13" xfId="0" applyNumberFormat="1" applyFont="1" applyBorder="1" applyAlignment="1">
      <alignment horizontal="center"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9" fontId="3"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5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5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textRotation="255" wrapText="1"/>
    </xf>
    <xf numFmtId="0" fontId="3" fillId="0" borderId="1" xfId="0" applyFont="1" applyFill="1" applyBorder="1" applyAlignment="1">
      <alignment horizontal="center" vertical="center" shrinkToFit="1"/>
    </xf>
    <xf numFmtId="57" fontId="3" fillId="0" borderId="1" xfId="51"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1" xfId="53" applyFont="1" applyFill="1" applyBorder="1" applyAlignment="1">
      <alignment horizontal="center" vertical="center" wrapText="1"/>
    </xf>
    <xf numFmtId="57" fontId="3" fillId="0" borderId="11" xfId="51" applyNumberFormat="1" applyFont="1" applyFill="1" applyBorder="1" applyAlignment="1">
      <alignment horizontal="center" vertical="center" wrapText="1"/>
    </xf>
    <xf numFmtId="0" fontId="3" fillId="0" borderId="1" xfId="54"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1" xfId="54"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9" xfId="0" applyFont="1" applyFill="1" applyBorder="1" applyAlignment="1">
      <alignment horizontal="center" vertical="center" textRotation="255" wrapText="1"/>
    </xf>
    <xf numFmtId="18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1" xfId="0" applyFont="1" applyFill="1" applyBorder="1" applyAlignment="1">
      <alignment horizontal="center" vertical="center" textRotation="255" wrapText="1"/>
    </xf>
    <xf numFmtId="0" fontId="8" fillId="0" borderId="1" xfId="0" applyFont="1" applyFill="1" applyBorder="1" applyAlignment="1">
      <alignment horizontal="center" vertical="center" wrapText="1"/>
    </xf>
    <xf numFmtId="181" fontId="3" fillId="0" borderId="15" xfId="50" applyNumberFormat="1" applyFont="1" applyFill="1" applyBorder="1" applyAlignment="1">
      <alignment horizontal="center" vertical="center" wrapText="1"/>
    </xf>
    <xf numFmtId="181" fontId="3" fillId="0" borderId="17" xfId="5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181" fontId="3" fillId="0" borderId="1" xfId="51" applyNumberFormat="1" applyFont="1" applyFill="1" applyBorder="1" applyAlignment="1">
      <alignment horizontal="center" vertical="center" wrapText="1"/>
    </xf>
    <xf numFmtId="181" fontId="3" fillId="0" borderId="1" xfId="50" applyNumberFormat="1" applyFont="1" applyFill="1" applyBorder="1" applyAlignment="1">
      <alignment horizontal="center" vertical="center" wrapText="1"/>
    </xf>
    <xf numFmtId="181" fontId="3" fillId="0" borderId="16" xfId="50" applyNumberFormat="1" applyFont="1" applyFill="1" applyBorder="1" applyAlignment="1">
      <alignment horizontal="center" vertical="center" wrapText="1"/>
    </xf>
    <xf numFmtId="181" fontId="3" fillId="0" borderId="8" xfId="50" applyNumberFormat="1" applyFont="1" applyFill="1" applyBorder="1" applyAlignment="1">
      <alignment horizontal="center" vertical="center" wrapText="1"/>
    </xf>
    <xf numFmtId="181" fontId="3" fillId="0" borderId="11" xfId="50" applyNumberFormat="1" applyFont="1" applyFill="1" applyBorder="1" applyAlignment="1">
      <alignment horizontal="center" vertical="center" wrapText="1"/>
    </xf>
    <xf numFmtId="0" fontId="3" fillId="0" borderId="11" xfId="5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0" borderId="11" xfId="50" applyNumberFormat="1" applyFont="1" applyFill="1" applyBorder="1" applyAlignment="1">
      <alignment horizontal="center" vertical="center" shrinkToFit="1"/>
    </xf>
    <xf numFmtId="182" fontId="3" fillId="0" borderId="11" xfId="50" applyNumberFormat="1" applyFont="1" applyFill="1" applyBorder="1" applyAlignment="1">
      <alignment horizontal="center" vertical="center" wrapText="1"/>
    </xf>
    <xf numFmtId="183" fontId="3" fillId="0" borderId="11" xfId="50" applyNumberFormat="1" applyFont="1" applyFill="1" applyBorder="1" applyAlignment="1">
      <alignment horizontal="center" vertical="center" wrapText="1"/>
    </xf>
    <xf numFmtId="183" fontId="3" fillId="0" borderId="1" xfId="50" applyNumberFormat="1" applyFont="1" applyFill="1" applyBorder="1" applyAlignment="1">
      <alignment horizontal="center" vertical="center" wrapText="1"/>
    </xf>
    <xf numFmtId="183" fontId="3" fillId="0" borderId="1" xfId="0" applyNumberFormat="1" applyFont="1" applyFill="1" applyBorder="1" applyAlignment="1">
      <alignment horizontal="center" vertical="center" wrapText="1"/>
    </xf>
    <xf numFmtId="181" fontId="3" fillId="0" borderId="1" xfId="54" applyNumberFormat="1" applyFont="1" applyFill="1" applyBorder="1" applyAlignment="1">
      <alignment horizontal="center" vertical="center" wrapText="1"/>
    </xf>
    <xf numFmtId="181" fontId="3" fillId="0" borderId="1" xfId="44" applyNumberFormat="1" applyFont="1" applyFill="1" applyBorder="1" applyAlignment="1">
      <alignment horizontal="center" vertical="center" wrapText="1"/>
    </xf>
    <xf numFmtId="183" fontId="3" fillId="0" borderId="11" xfId="44" applyNumberFormat="1" applyFont="1" applyFill="1" applyBorder="1" applyAlignment="1">
      <alignment horizontal="center" vertical="center" wrapText="1"/>
    </xf>
    <xf numFmtId="183" fontId="3" fillId="0" borderId="1" xfId="44" applyNumberFormat="1" applyFont="1" applyFill="1" applyBorder="1" applyAlignment="1">
      <alignment horizontal="center" vertical="center" wrapText="1"/>
    </xf>
    <xf numFmtId="183" fontId="3" fillId="0" borderId="1" xfId="53" applyNumberFormat="1" applyFont="1" applyFill="1" applyBorder="1" applyAlignment="1">
      <alignment horizontal="center" vertical="center" wrapText="1"/>
    </xf>
    <xf numFmtId="182" fontId="3" fillId="0" borderId="1" xfId="5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lignment vertical="center"/>
    </xf>
    <xf numFmtId="0" fontId="9" fillId="0" borderId="1" xfId="0" applyFont="1" applyBorder="1" applyAlignment="1">
      <alignment horizontal="center" vertical="center"/>
    </xf>
    <xf numFmtId="0" fontId="3" fillId="0" borderId="0" xfId="0" applyFont="1" applyAlignment="1">
      <alignment horizontal="left" vertical="center" wrapText="1"/>
    </xf>
    <xf numFmtId="0" fontId="9" fillId="0" borderId="1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vertical="center" wrapText="1"/>
    </xf>
    <xf numFmtId="0" fontId="9" fillId="0" borderId="5" xfId="0" applyFont="1" applyBorder="1" applyAlignment="1">
      <alignment vertical="center" wrapText="1"/>
    </xf>
    <xf numFmtId="0" fontId="9" fillId="0" borderId="17" xfId="0" applyFont="1" applyFill="1" applyBorder="1" applyAlignment="1">
      <alignment horizontal="center" vertical="center" wrapText="1"/>
    </xf>
    <xf numFmtId="0" fontId="9" fillId="0" borderId="11" xfId="0" applyFont="1" applyBorder="1" applyAlignment="1">
      <alignment vertical="center" wrapText="1"/>
    </xf>
    <xf numFmtId="0" fontId="9" fillId="0" borderId="8" xfId="0" applyFont="1" applyBorder="1" applyAlignment="1">
      <alignment vertical="center" wrapText="1"/>
    </xf>
    <xf numFmtId="0" fontId="10" fillId="0" borderId="0" xfId="0" applyFont="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附件1-5" xfId="51"/>
    <cellStyle name="常规 4" xfId="52"/>
    <cellStyle name="常规 3" xfId="53"/>
    <cellStyle name="常规_附件1-5 2" xfId="54"/>
  </cellStyles>
  <tableStyles count="0" defaultTableStyle="TableStyleMedium2" defaultPivotStyle="PivotStyleLight16"/>
  <colors>
    <mruColors>
      <color rgb="0092D050"/>
      <color rgb="0000B0F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P27"/>
  <sheetViews>
    <sheetView workbookViewId="0">
      <selection activeCell="A1" sqref="A1:CJ26"/>
    </sheetView>
  </sheetViews>
  <sheetFormatPr defaultColWidth="9" defaultRowHeight="14.25"/>
  <cols>
    <col min="1" max="1" width="3.625" customWidth="1"/>
    <col min="2" max="2" width="6.25" customWidth="1"/>
    <col min="3" max="3" width="5.5" customWidth="1"/>
    <col min="4" max="11" width="3.625" customWidth="1"/>
    <col min="12" max="12" width="4.875" customWidth="1"/>
    <col min="13" max="19" width="3.625" customWidth="1"/>
    <col min="20" max="20" width="5.125" customWidth="1"/>
    <col min="21" max="24" width="4.875" customWidth="1"/>
    <col min="25" max="35" width="3.625" customWidth="1"/>
    <col min="36" max="36" width="4.875" customWidth="1"/>
    <col min="37" max="37" width="5.875" customWidth="1"/>
    <col min="38" max="38" width="4.125" customWidth="1"/>
    <col min="39" max="39" width="4.375" customWidth="1"/>
    <col min="40" max="47" width="4.25" customWidth="1"/>
    <col min="48" max="52" width="3.625" customWidth="1"/>
    <col min="53" max="61" width="3.625" hidden="1" customWidth="1"/>
    <col min="62" max="62" width="4.75" hidden="1" customWidth="1"/>
    <col min="63" max="64" width="4.75" customWidth="1"/>
    <col min="65" max="65" width="3.625" customWidth="1"/>
    <col min="66" max="72" width="4.125" customWidth="1"/>
    <col min="73" max="75" width="3.625" customWidth="1"/>
    <col min="76" max="79" width="5.125" customWidth="1"/>
    <col min="80" max="88" width="3.625" customWidth="1"/>
  </cols>
  <sheetData>
    <row r="1" spans="1:94">
      <c r="A1" s="90" t="s">
        <v>0</v>
      </c>
      <c r="B1" s="90"/>
      <c r="C1" s="90"/>
      <c r="D1" s="90"/>
      <c r="E1" s="90"/>
      <c r="F1" s="90"/>
      <c r="G1" s="90"/>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row>
    <row r="2" ht="27" spans="1:94">
      <c r="A2" s="92" t="s">
        <v>1</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116"/>
      <c r="CL2" s="116"/>
      <c r="CM2" s="116"/>
      <c r="CN2" s="116"/>
      <c r="CO2" s="116"/>
      <c r="CP2" s="116"/>
    </row>
    <row r="3" ht="27" spans="1:94">
      <c r="A3" s="93" t="s">
        <v>2</v>
      </c>
      <c r="B3" s="93"/>
      <c r="C3" s="93"/>
      <c r="D3" s="93"/>
      <c r="E3" s="93"/>
      <c r="F3" s="93"/>
      <c r="G3" s="93"/>
      <c r="H3" s="93"/>
      <c r="I3" s="93"/>
      <c r="J3" s="93"/>
      <c r="K3" s="93"/>
      <c r="L3" s="93"/>
      <c r="M3" s="93"/>
      <c r="N3" s="93"/>
      <c r="O3" s="93"/>
      <c r="P3" s="93"/>
      <c r="Q3" s="93"/>
      <c r="R3" s="93"/>
      <c r="S3" s="93"/>
      <c r="T3" s="93"/>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row>
    <row r="4" spans="1:88">
      <c r="A4" s="94" t="s">
        <v>3</v>
      </c>
      <c r="B4" s="94" t="s">
        <v>4</v>
      </c>
      <c r="C4" s="95" t="s">
        <v>5</v>
      </c>
      <c r="D4" s="94" t="s">
        <v>6</v>
      </c>
      <c r="E4" s="96" t="s">
        <v>7</v>
      </c>
      <c r="F4" s="97"/>
      <c r="G4" s="98"/>
      <c r="H4" s="94" t="s">
        <v>8</v>
      </c>
      <c r="I4" s="94"/>
      <c r="J4" s="94"/>
      <c r="K4" s="94"/>
      <c r="L4" s="94"/>
      <c r="M4" s="94"/>
      <c r="N4" s="94"/>
      <c r="O4" s="94"/>
      <c r="P4" s="107" t="s">
        <v>9</v>
      </c>
      <c r="Q4" s="109"/>
      <c r="R4" s="109"/>
      <c r="S4" s="109"/>
      <c r="T4" s="109"/>
      <c r="U4" s="109"/>
      <c r="V4" s="109"/>
      <c r="W4" s="109"/>
      <c r="X4" s="110"/>
      <c r="Y4" s="107" t="s">
        <v>10</v>
      </c>
      <c r="Z4" s="109"/>
      <c r="AA4" s="109"/>
      <c r="AB4" s="109"/>
      <c r="AC4" s="109"/>
      <c r="AD4" s="109"/>
      <c r="AE4" s="109"/>
      <c r="AF4" s="110"/>
      <c r="AG4" s="107" t="s">
        <v>11</v>
      </c>
      <c r="AH4" s="109"/>
      <c r="AI4" s="109"/>
      <c r="AJ4" s="109"/>
      <c r="AK4" s="109"/>
      <c r="AL4" s="109"/>
      <c r="AM4" s="109"/>
      <c r="AN4" s="109"/>
      <c r="AO4" s="109"/>
      <c r="AP4" s="109"/>
      <c r="AQ4" s="109"/>
      <c r="AR4" s="109"/>
      <c r="AS4" s="109"/>
      <c r="AT4" s="109"/>
      <c r="AU4" s="109"/>
      <c r="AV4" s="109"/>
      <c r="AW4" s="109"/>
      <c r="AX4" s="109"/>
      <c r="AY4" s="109"/>
      <c r="AZ4" s="110"/>
      <c r="BA4" s="109" t="s">
        <v>12</v>
      </c>
      <c r="BB4" s="109"/>
      <c r="BC4" s="109"/>
      <c r="BD4" s="109"/>
      <c r="BE4" s="109"/>
      <c r="BF4" s="109"/>
      <c r="BG4" s="107" t="s">
        <v>13</v>
      </c>
      <c r="BH4" s="109"/>
      <c r="BI4" s="107" t="s">
        <v>14</v>
      </c>
      <c r="BJ4" s="109"/>
      <c r="BK4" s="109" t="s">
        <v>15</v>
      </c>
      <c r="BL4" s="109"/>
      <c r="BM4" s="109"/>
      <c r="BN4" s="109"/>
      <c r="BO4" s="109"/>
      <c r="BP4" s="109"/>
      <c r="BQ4" s="109"/>
      <c r="BR4" s="109" t="s">
        <v>16</v>
      </c>
      <c r="BS4" s="109"/>
      <c r="BT4" s="109"/>
      <c r="BU4" s="109"/>
      <c r="BV4" s="97"/>
      <c r="BW4" s="97"/>
      <c r="BX4" s="97"/>
      <c r="BY4" s="97" t="s">
        <v>17</v>
      </c>
      <c r="BZ4" s="97"/>
      <c r="CA4" s="97"/>
      <c r="CB4" s="97"/>
      <c r="CC4" s="97"/>
      <c r="CD4" s="97"/>
      <c r="CE4" s="97"/>
      <c r="CF4" s="97"/>
      <c r="CG4" s="97"/>
      <c r="CH4" s="97"/>
      <c r="CI4" s="97"/>
      <c r="CJ4" s="94" t="s">
        <v>18</v>
      </c>
    </row>
    <row r="5" spans="1:88">
      <c r="A5" s="94"/>
      <c r="B5" s="94"/>
      <c r="C5" s="99"/>
      <c r="D5" s="94"/>
      <c r="E5" s="100"/>
      <c r="F5" s="101"/>
      <c r="G5" s="102"/>
      <c r="H5" s="94" t="s">
        <v>19</v>
      </c>
      <c r="I5" s="94"/>
      <c r="J5" s="94"/>
      <c r="K5" s="94" t="s">
        <v>20</v>
      </c>
      <c r="L5" s="94"/>
      <c r="M5" s="94" t="s">
        <v>21</v>
      </c>
      <c r="N5" s="94"/>
      <c r="O5" s="94"/>
      <c r="P5" s="108" t="s">
        <v>19</v>
      </c>
      <c r="Q5" s="91"/>
      <c r="R5" s="91"/>
      <c r="S5" s="107" t="s">
        <v>20</v>
      </c>
      <c r="T5" s="109"/>
      <c r="U5" s="110"/>
      <c r="V5" s="100" t="s">
        <v>21</v>
      </c>
      <c r="W5" s="101"/>
      <c r="X5" s="101"/>
      <c r="Y5" s="107" t="s">
        <v>19</v>
      </c>
      <c r="Z5" s="109"/>
      <c r="AA5" s="110"/>
      <c r="AB5" s="107" t="s">
        <v>20</v>
      </c>
      <c r="AC5" s="110"/>
      <c r="AD5" s="107" t="s">
        <v>21</v>
      </c>
      <c r="AE5" s="109"/>
      <c r="AF5" s="110"/>
      <c r="AG5" s="91" t="s">
        <v>19</v>
      </c>
      <c r="AH5" s="91"/>
      <c r="AI5" s="112"/>
      <c r="AJ5" s="113" t="s">
        <v>20</v>
      </c>
      <c r="AK5" s="113"/>
      <c r="AL5" s="113"/>
      <c r="AM5" s="113"/>
      <c r="AN5" s="113"/>
      <c r="AO5" s="113"/>
      <c r="AP5" s="113" t="s">
        <v>21</v>
      </c>
      <c r="AQ5" s="113"/>
      <c r="AR5" s="113"/>
      <c r="AS5" s="91" t="s">
        <v>19</v>
      </c>
      <c r="AT5" s="91"/>
      <c r="AU5" s="112"/>
      <c r="AV5" s="109" t="s">
        <v>20</v>
      </c>
      <c r="AW5" s="109"/>
      <c r="AX5" s="109"/>
      <c r="AY5" s="109" t="s">
        <v>21</v>
      </c>
      <c r="AZ5" s="109"/>
      <c r="BA5" s="94" t="s">
        <v>22</v>
      </c>
      <c r="BB5" s="98" t="s">
        <v>23</v>
      </c>
      <c r="BC5" s="95" t="s">
        <v>24</v>
      </c>
      <c r="BD5" s="95" t="s">
        <v>25</v>
      </c>
      <c r="BE5" s="95" t="s">
        <v>26</v>
      </c>
      <c r="BF5" s="95" t="s">
        <v>27</v>
      </c>
      <c r="BG5" s="95" t="s">
        <v>22</v>
      </c>
      <c r="BH5" s="95" t="s">
        <v>28</v>
      </c>
      <c r="BI5" s="95" t="s">
        <v>22</v>
      </c>
      <c r="BJ5" s="95" t="s">
        <v>29</v>
      </c>
      <c r="BK5" s="91" t="s">
        <v>19</v>
      </c>
      <c r="BL5" s="91"/>
      <c r="BM5" s="112"/>
      <c r="BN5" s="95" t="s">
        <v>30</v>
      </c>
      <c r="BO5" s="113" t="s">
        <v>21</v>
      </c>
      <c r="BP5" s="113"/>
      <c r="BQ5" s="113"/>
      <c r="BR5" s="91" t="s">
        <v>19</v>
      </c>
      <c r="BS5" s="91"/>
      <c r="BT5" s="112"/>
      <c r="BU5" s="95"/>
      <c r="BV5" s="108" t="s">
        <v>21</v>
      </c>
      <c r="BW5" s="91"/>
      <c r="BX5" s="91"/>
      <c r="BY5" s="91" t="s">
        <v>19</v>
      </c>
      <c r="BZ5" s="91"/>
      <c r="CA5" s="112"/>
      <c r="CB5" s="99" t="s">
        <v>31</v>
      </c>
      <c r="CC5" s="108" t="s">
        <v>21</v>
      </c>
      <c r="CD5" s="91"/>
      <c r="CE5" s="91"/>
      <c r="CF5" s="99" t="s">
        <v>32</v>
      </c>
      <c r="CG5" s="108" t="s">
        <v>21</v>
      </c>
      <c r="CH5" s="91"/>
      <c r="CI5" s="91"/>
      <c r="CJ5" s="94"/>
    </row>
    <row r="6" ht="54.95" customHeight="1" spans="1:88">
      <c r="A6" s="94"/>
      <c r="B6" s="94"/>
      <c r="C6" s="103"/>
      <c r="D6" s="94"/>
      <c r="E6" s="103" t="s">
        <v>33</v>
      </c>
      <c r="F6" s="103" t="s">
        <v>34</v>
      </c>
      <c r="G6" s="103" t="s">
        <v>35</v>
      </c>
      <c r="H6" s="103" t="s">
        <v>33</v>
      </c>
      <c r="I6" s="103" t="s">
        <v>34</v>
      </c>
      <c r="J6" s="103" t="s">
        <v>35</v>
      </c>
      <c r="K6" s="103" t="s">
        <v>36</v>
      </c>
      <c r="L6" s="103" t="s">
        <v>37</v>
      </c>
      <c r="M6" s="103" t="s">
        <v>38</v>
      </c>
      <c r="N6" s="103" t="s">
        <v>39</v>
      </c>
      <c r="O6" s="103" t="s">
        <v>40</v>
      </c>
      <c r="P6" s="103" t="s">
        <v>33</v>
      </c>
      <c r="Q6" s="103" t="s">
        <v>34</v>
      </c>
      <c r="R6" s="103" t="s">
        <v>35</v>
      </c>
      <c r="S6" s="94" t="s">
        <v>36</v>
      </c>
      <c r="T6" s="94" t="s">
        <v>41</v>
      </c>
      <c r="U6" s="94" t="s">
        <v>42</v>
      </c>
      <c r="V6" s="94" t="s">
        <v>38</v>
      </c>
      <c r="W6" s="94" t="s">
        <v>39</v>
      </c>
      <c r="X6" s="94" t="s">
        <v>40</v>
      </c>
      <c r="Y6" s="103" t="s">
        <v>33</v>
      </c>
      <c r="Z6" s="103" t="s">
        <v>34</v>
      </c>
      <c r="AA6" s="103" t="s">
        <v>35</v>
      </c>
      <c r="AB6" s="94" t="s">
        <v>36</v>
      </c>
      <c r="AC6" s="94" t="s">
        <v>37</v>
      </c>
      <c r="AD6" s="94" t="s">
        <v>38</v>
      </c>
      <c r="AE6" s="94" t="s">
        <v>39</v>
      </c>
      <c r="AF6" s="94" t="s">
        <v>40</v>
      </c>
      <c r="AG6" s="103" t="s">
        <v>33</v>
      </c>
      <c r="AH6" s="103" t="s">
        <v>34</v>
      </c>
      <c r="AI6" s="103" t="s">
        <v>35</v>
      </c>
      <c r="AJ6" s="103" t="s">
        <v>43</v>
      </c>
      <c r="AK6" s="103" t="s">
        <v>44</v>
      </c>
      <c r="AL6" s="103" t="s">
        <v>45</v>
      </c>
      <c r="AM6" s="103" t="s">
        <v>46</v>
      </c>
      <c r="AN6" s="103" t="s">
        <v>47</v>
      </c>
      <c r="AO6" s="103" t="s">
        <v>48</v>
      </c>
      <c r="AP6" s="94" t="s">
        <v>38</v>
      </c>
      <c r="AQ6" s="94" t="s">
        <v>39</v>
      </c>
      <c r="AR6" s="94" t="s">
        <v>40</v>
      </c>
      <c r="AS6" s="103" t="s">
        <v>33</v>
      </c>
      <c r="AT6" s="103" t="s">
        <v>34</v>
      </c>
      <c r="AU6" s="103" t="s">
        <v>35</v>
      </c>
      <c r="AV6" s="94" t="s">
        <v>49</v>
      </c>
      <c r="AW6" s="94" t="s">
        <v>50</v>
      </c>
      <c r="AX6" s="94" t="s">
        <v>51</v>
      </c>
      <c r="AY6" s="94" t="s">
        <v>38</v>
      </c>
      <c r="AZ6" s="94" t="s">
        <v>39</v>
      </c>
      <c r="BA6" s="94"/>
      <c r="BB6" s="102"/>
      <c r="BC6" s="103"/>
      <c r="BD6" s="103"/>
      <c r="BE6" s="103"/>
      <c r="BF6" s="103"/>
      <c r="BG6" s="103"/>
      <c r="BH6" s="103"/>
      <c r="BI6" s="103"/>
      <c r="BJ6" s="103"/>
      <c r="BK6" s="94" t="s">
        <v>33</v>
      </c>
      <c r="BL6" s="94" t="s">
        <v>34</v>
      </c>
      <c r="BM6" s="94" t="s">
        <v>35</v>
      </c>
      <c r="BN6" s="103"/>
      <c r="BO6" s="94" t="s">
        <v>38</v>
      </c>
      <c r="BP6" s="94" t="s">
        <v>39</v>
      </c>
      <c r="BQ6" s="94" t="s">
        <v>40</v>
      </c>
      <c r="BR6" s="94" t="s">
        <v>33</v>
      </c>
      <c r="BS6" s="94" t="s">
        <v>34</v>
      </c>
      <c r="BT6" s="94" t="s">
        <v>35</v>
      </c>
      <c r="BU6" s="115" t="s">
        <v>52</v>
      </c>
      <c r="BV6" s="94" t="s">
        <v>38</v>
      </c>
      <c r="BW6" s="94" t="s">
        <v>39</v>
      </c>
      <c r="BX6" s="94" t="s">
        <v>40</v>
      </c>
      <c r="BY6" s="94" t="s">
        <v>33</v>
      </c>
      <c r="BZ6" s="94" t="s">
        <v>34</v>
      </c>
      <c r="CA6" s="94" t="s">
        <v>35</v>
      </c>
      <c r="CB6" s="103"/>
      <c r="CC6" s="94" t="s">
        <v>38</v>
      </c>
      <c r="CD6" s="94" t="s">
        <v>39</v>
      </c>
      <c r="CE6" s="94" t="s">
        <v>40</v>
      </c>
      <c r="CF6" s="103"/>
      <c r="CG6" s="94" t="s">
        <v>38</v>
      </c>
      <c r="CH6" s="94" t="s">
        <v>39</v>
      </c>
      <c r="CI6" s="94" t="s">
        <v>40</v>
      </c>
      <c r="CJ6" s="94"/>
    </row>
    <row r="7" ht="39.95" customHeight="1" spans="1:88">
      <c r="A7" s="94" t="s">
        <v>53</v>
      </c>
      <c r="B7" s="94"/>
      <c r="C7" s="94"/>
      <c r="D7" s="94"/>
      <c r="E7" s="103"/>
      <c r="F7" s="103"/>
      <c r="G7" s="103"/>
      <c r="H7" s="103"/>
      <c r="I7" s="103"/>
      <c r="J7" s="103"/>
      <c r="K7" s="94"/>
      <c r="L7" s="94"/>
      <c r="M7" s="94"/>
      <c r="N7" s="94"/>
      <c r="O7" s="94"/>
      <c r="P7" s="94"/>
      <c r="Q7" s="94"/>
      <c r="R7" s="94"/>
      <c r="S7" s="94"/>
      <c r="T7" s="94"/>
      <c r="U7" s="94"/>
      <c r="V7" s="94"/>
      <c r="W7" s="94"/>
      <c r="X7" s="94"/>
      <c r="Y7" s="94"/>
      <c r="Z7" s="111"/>
      <c r="AA7" s="111"/>
      <c r="AB7" s="111"/>
      <c r="AC7" s="111"/>
      <c r="AD7" s="111"/>
      <c r="AE7" s="111"/>
      <c r="AF7" s="111"/>
      <c r="AG7" s="114"/>
      <c r="AH7" s="114"/>
      <c r="AI7" s="103"/>
      <c r="AJ7" s="103"/>
      <c r="AK7" s="103"/>
      <c r="AL7" s="103"/>
      <c r="AM7" s="103"/>
      <c r="AN7" s="103"/>
      <c r="AO7" s="103"/>
      <c r="AP7" s="103"/>
      <c r="AQ7" s="103"/>
      <c r="AR7" s="103"/>
      <c r="AS7" s="103"/>
      <c r="AT7" s="103"/>
      <c r="AU7" s="103"/>
      <c r="AV7" s="94"/>
      <c r="AW7" s="94"/>
      <c r="AX7" s="94"/>
      <c r="AY7" s="94"/>
      <c r="AZ7" s="94"/>
      <c r="BA7" s="94"/>
      <c r="BB7" s="102"/>
      <c r="BC7" s="103"/>
      <c r="BD7" s="103"/>
      <c r="BE7" s="103"/>
      <c r="BF7" s="103"/>
      <c r="BG7" s="103"/>
      <c r="BH7" s="103"/>
      <c r="BI7" s="103"/>
      <c r="BJ7" s="103"/>
      <c r="BK7" s="103"/>
      <c r="BL7" s="103"/>
      <c r="BM7" s="103"/>
      <c r="BN7" s="103"/>
      <c r="BO7" s="103"/>
      <c r="BP7" s="103"/>
      <c r="BQ7" s="103"/>
      <c r="BR7" s="103"/>
      <c r="BS7" s="103"/>
      <c r="BT7" s="103"/>
      <c r="BU7" s="114"/>
      <c r="BV7" s="103"/>
      <c r="BW7" s="103"/>
      <c r="BX7" s="103"/>
      <c r="BY7" s="103"/>
      <c r="BZ7" s="103"/>
      <c r="CA7" s="103"/>
      <c r="CB7" s="103"/>
      <c r="CC7" s="103"/>
      <c r="CD7" s="103"/>
      <c r="CE7" s="103"/>
      <c r="CF7" s="103"/>
      <c r="CG7" s="103"/>
      <c r="CH7" s="103"/>
      <c r="CI7" s="103"/>
      <c r="CJ7" s="94"/>
    </row>
    <row r="8" ht="20.1" customHeight="1" spans="1:88">
      <c r="A8" s="104"/>
      <c r="B8" s="105" t="s">
        <v>54</v>
      </c>
      <c r="C8" s="105" t="s">
        <v>38</v>
      </c>
      <c r="D8" s="105">
        <v>5</v>
      </c>
      <c r="E8" s="105">
        <f t="shared" ref="E8:G9" si="0">H8+P8+Y8+AG8+BK8+BR8+CB8</f>
        <v>1.05</v>
      </c>
      <c r="F8" s="105">
        <f t="shared" si="0"/>
        <v>0.75</v>
      </c>
      <c r="G8" s="105">
        <f t="shared" si="0"/>
        <v>0.3</v>
      </c>
      <c r="H8" s="94">
        <v>0.35</v>
      </c>
      <c r="I8" s="94">
        <v>0.25</v>
      </c>
      <c r="J8" s="94">
        <v>0.1</v>
      </c>
      <c r="K8" s="94" t="s">
        <v>55</v>
      </c>
      <c r="L8" s="94">
        <v>5</v>
      </c>
      <c r="M8" s="94">
        <v>5</v>
      </c>
      <c r="N8" s="94"/>
      <c r="O8" s="94"/>
      <c r="P8" s="94">
        <v>0.7</v>
      </c>
      <c r="Q8" s="94">
        <v>0.5</v>
      </c>
      <c r="R8" s="94">
        <v>0.2</v>
      </c>
      <c r="S8" s="94" t="s">
        <v>56</v>
      </c>
      <c r="T8" s="94">
        <v>10</v>
      </c>
      <c r="U8" s="94"/>
      <c r="V8" s="94">
        <v>10</v>
      </c>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row>
    <row r="9" ht="20.1" customHeight="1" spans="1:88">
      <c r="A9" s="104"/>
      <c r="B9" s="105"/>
      <c r="C9" s="105"/>
      <c r="D9" s="105"/>
      <c r="E9" s="105">
        <f t="shared" si="0"/>
        <v>3.19</v>
      </c>
      <c r="F9" s="105">
        <f t="shared" si="0"/>
        <v>2.52</v>
      </c>
      <c r="G9" s="105">
        <f t="shared" si="0"/>
        <v>0.67</v>
      </c>
      <c r="H9" s="94"/>
      <c r="I9" s="94"/>
      <c r="J9" s="94"/>
      <c r="K9" s="94"/>
      <c r="L9" s="94"/>
      <c r="M9" s="94"/>
      <c r="N9" s="94"/>
      <c r="O9" s="94"/>
      <c r="P9" s="94">
        <v>0.25</v>
      </c>
      <c r="Q9" s="94">
        <v>0.15</v>
      </c>
      <c r="R9" s="94">
        <v>0.1</v>
      </c>
      <c r="S9" s="94" t="s">
        <v>57</v>
      </c>
      <c r="T9" s="94">
        <v>100</v>
      </c>
      <c r="U9" s="94"/>
      <c r="V9" s="94"/>
      <c r="W9" s="94">
        <v>100</v>
      </c>
      <c r="X9" s="94">
        <v>50</v>
      </c>
      <c r="Y9" s="94">
        <v>0.12</v>
      </c>
      <c r="Z9" s="94">
        <v>0.1</v>
      </c>
      <c r="AA9" s="94">
        <v>0.02</v>
      </c>
      <c r="AB9" s="94" t="s">
        <v>58</v>
      </c>
      <c r="AC9" s="94">
        <v>1</v>
      </c>
      <c r="AD9" s="94">
        <v>1</v>
      </c>
      <c r="AE9" s="94">
        <v>1</v>
      </c>
      <c r="AF9" s="94"/>
      <c r="AG9" s="94">
        <v>2.5</v>
      </c>
      <c r="AH9" s="94">
        <v>2</v>
      </c>
      <c r="AI9" s="94">
        <v>0.5</v>
      </c>
      <c r="AJ9" s="94"/>
      <c r="AK9" s="94">
        <v>1</v>
      </c>
      <c r="AL9" s="94">
        <v>1</v>
      </c>
      <c r="AM9" s="94"/>
      <c r="AN9" s="94">
        <v>1</v>
      </c>
      <c r="AO9" s="94"/>
      <c r="AP9" s="94">
        <v>1</v>
      </c>
      <c r="AQ9" s="94"/>
      <c r="AR9" s="94"/>
      <c r="AS9" s="94"/>
      <c r="AT9" s="94"/>
      <c r="AU9" s="94"/>
      <c r="AV9" s="94"/>
      <c r="AW9" s="94"/>
      <c r="AX9" s="94"/>
      <c r="AY9" s="94"/>
      <c r="AZ9" s="94"/>
      <c r="BA9" s="94"/>
      <c r="BB9" s="94"/>
      <c r="BC9" s="94"/>
      <c r="BD9" s="94"/>
      <c r="BE9" s="94"/>
      <c r="BF9" s="94"/>
      <c r="BG9" s="94"/>
      <c r="BH9" s="94"/>
      <c r="BI9" s="94"/>
      <c r="BJ9" s="94"/>
      <c r="BK9" s="94">
        <v>0.3</v>
      </c>
      <c r="BL9" s="94">
        <v>0.25</v>
      </c>
      <c r="BM9" s="94">
        <v>0.05</v>
      </c>
      <c r="BN9" s="94">
        <v>5</v>
      </c>
      <c r="BO9" s="94">
        <v>5</v>
      </c>
      <c r="BP9" s="94"/>
      <c r="BQ9" s="94"/>
      <c r="BR9" s="94">
        <v>0.02</v>
      </c>
      <c r="BS9" s="94">
        <v>0.02</v>
      </c>
      <c r="BT9" s="94"/>
      <c r="BU9" s="94">
        <v>1</v>
      </c>
      <c r="BV9" s="94">
        <v>1</v>
      </c>
      <c r="BW9" s="94"/>
      <c r="BX9" s="94"/>
      <c r="BY9" s="94"/>
      <c r="BZ9" s="94"/>
      <c r="CA9" s="94"/>
      <c r="CB9" s="94"/>
      <c r="CC9" s="94"/>
      <c r="CD9" s="94"/>
      <c r="CE9" s="94"/>
      <c r="CF9" s="94"/>
      <c r="CG9" s="94"/>
      <c r="CH9" s="94"/>
      <c r="CI9" s="94"/>
      <c r="CJ9" s="94"/>
    </row>
    <row r="10" ht="20.1" customHeight="1" spans="1:88">
      <c r="A10" s="104"/>
      <c r="B10" s="104"/>
      <c r="C10" s="104"/>
      <c r="D10" s="104"/>
      <c r="E10" s="104"/>
      <c r="F10" s="104"/>
      <c r="G10" s="10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row>
    <row r="11" ht="20.1" customHeight="1" spans="1:88">
      <c r="A11" s="104"/>
      <c r="B11" s="104"/>
      <c r="C11" s="104"/>
      <c r="D11" s="104"/>
      <c r="E11" s="104"/>
      <c r="F11" s="104"/>
      <c r="G11" s="10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row>
    <row r="12" ht="20.1" customHeight="1" spans="1:88">
      <c r="A12" s="104"/>
      <c r="B12" s="104"/>
      <c r="C12" s="104"/>
      <c r="D12" s="104"/>
      <c r="E12" s="104"/>
      <c r="F12" s="104"/>
      <c r="G12" s="10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row>
    <row r="13" ht="20.1" customHeight="1" spans="1:88">
      <c r="A13" s="104"/>
      <c r="B13" s="104"/>
      <c r="C13" s="104"/>
      <c r="D13" s="104"/>
      <c r="E13" s="104"/>
      <c r="F13" s="104"/>
      <c r="G13" s="10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row>
    <row r="14" ht="20.1" customHeight="1" spans="1:88">
      <c r="A14" s="104"/>
      <c r="B14" s="104"/>
      <c r="C14" s="104"/>
      <c r="D14" s="104"/>
      <c r="E14" s="104"/>
      <c r="F14" s="104"/>
      <c r="G14" s="10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row>
    <row r="15" ht="20.1" customHeight="1" spans="1:88">
      <c r="A15" s="104"/>
      <c r="B15" s="104"/>
      <c r="C15" s="104"/>
      <c r="D15" s="104"/>
      <c r="E15" s="104"/>
      <c r="F15" s="104"/>
      <c r="G15" s="10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row>
    <row r="16" ht="20.1" customHeight="1" spans="1:88">
      <c r="A16" s="104"/>
      <c r="B16" s="104"/>
      <c r="C16" s="104"/>
      <c r="D16" s="104"/>
      <c r="E16" s="104"/>
      <c r="F16" s="104"/>
      <c r="G16" s="10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row>
    <row r="17" ht="20.1" customHeight="1" spans="1:88">
      <c r="A17" s="104"/>
      <c r="B17" s="104"/>
      <c r="C17" s="104"/>
      <c r="D17" s="104"/>
      <c r="E17" s="104"/>
      <c r="F17" s="104"/>
      <c r="G17" s="10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row>
    <row r="18" ht="20.1" customHeight="1" spans="1:88">
      <c r="A18" s="104"/>
      <c r="B18" s="104"/>
      <c r="C18" s="104"/>
      <c r="D18" s="104"/>
      <c r="E18" s="104"/>
      <c r="F18" s="104"/>
      <c r="G18" s="10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row>
    <row r="19" ht="20.1" customHeight="1" spans="1:88">
      <c r="A19" s="104"/>
      <c r="B19" s="104"/>
      <c r="C19" s="104"/>
      <c r="D19" s="104"/>
      <c r="E19" s="104"/>
      <c r="F19" s="104"/>
      <c r="G19" s="10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row>
    <row r="20" ht="20.1" customHeight="1" spans="1:88">
      <c r="A20" s="104"/>
      <c r="B20" s="104"/>
      <c r="C20" s="104"/>
      <c r="D20" s="104"/>
      <c r="E20" s="104"/>
      <c r="F20" s="104"/>
      <c r="G20" s="10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row>
    <row r="21" ht="20.1" customHeight="1" spans="1:88">
      <c r="A21" s="104"/>
      <c r="B21" s="104"/>
      <c r="C21" s="104"/>
      <c r="D21" s="104"/>
      <c r="E21" s="104"/>
      <c r="F21" s="104"/>
      <c r="G21" s="10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row>
    <row r="22" ht="20.1" customHeight="1" spans="1:88">
      <c r="A22" s="104"/>
      <c r="B22" s="104"/>
      <c r="C22" s="104"/>
      <c r="D22" s="104"/>
      <c r="E22" s="104"/>
      <c r="F22" s="104"/>
      <c r="G22" s="10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row>
    <row r="23" ht="20.1" customHeight="1" spans="1:88">
      <c r="A23" s="104"/>
      <c r="B23" s="104"/>
      <c r="C23" s="104"/>
      <c r="D23" s="104"/>
      <c r="E23" s="104"/>
      <c r="F23" s="104"/>
      <c r="G23" s="10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row>
    <row r="24" ht="20.1" customHeight="1" spans="1:88">
      <c r="A24" s="104"/>
      <c r="B24" s="104"/>
      <c r="C24" s="104"/>
      <c r="D24" s="104"/>
      <c r="E24" s="104"/>
      <c r="F24" s="104"/>
      <c r="G24" s="10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row>
    <row r="25" ht="20.1" customHeight="1" spans="1:88">
      <c r="A25" s="104"/>
      <c r="B25" s="104"/>
      <c r="C25" s="104"/>
      <c r="D25" s="104"/>
      <c r="E25" s="104"/>
      <c r="F25" s="104"/>
      <c r="G25" s="10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row>
    <row r="26" ht="20.1" customHeight="1" spans="1:88">
      <c r="A26" s="104"/>
      <c r="B26" s="104"/>
      <c r="C26" s="104"/>
      <c r="D26" s="104"/>
      <c r="E26" s="104"/>
      <c r="F26" s="104"/>
      <c r="G26" s="10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row>
    <row r="27" s="89" customFormat="1" ht="21.95" customHeight="1" spans="1:88">
      <c r="A27" s="106" t="s">
        <v>59</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row>
  </sheetData>
  <mergeCells count="55">
    <mergeCell ref="A1:D1"/>
    <mergeCell ref="A2:CJ2"/>
    <mergeCell ref="A3:T3"/>
    <mergeCell ref="H4:O4"/>
    <mergeCell ref="P4:X4"/>
    <mergeCell ref="Y4:AF4"/>
    <mergeCell ref="AG4:AZ4"/>
    <mergeCell ref="BA4:BF4"/>
    <mergeCell ref="BG4:BH4"/>
    <mergeCell ref="BI4:BJ4"/>
    <mergeCell ref="BK4:BQ4"/>
    <mergeCell ref="BR4:BX4"/>
    <mergeCell ref="BY4:CI4"/>
    <mergeCell ref="H5:J5"/>
    <mergeCell ref="K5:L5"/>
    <mergeCell ref="M5:O5"/>
    <mergeCell ref="P5:R5"/>
    <mergeCell ref="S5:U5"/>
    <mergeCell ref="V5:X5"/>
    <mergeCell ref="Y5:AA5"/>
    <mergeCell ref="AB5:AC5"/>
    <mergeCell ref="AD5:AF5"/>
    <mergeCell ref="AG5:AI5"/>
    <mergeCell ref="AJ5:AO5"/>
    <mergeCell ref="AP5:AR5"/>
    <mergeCell ref="AS5:AU5"/>
    <mergeCell ref="AV5:AX5"/>
    <mergeCell ref="AY5:AZ5"/>
    <mergeCell ref="BK5:BM5"/>
    <mergeCell ref="BO5:BQ5"/>
    <mergeCell ref="BR5:BT5"/>
    <mergeCell ref="BV5:BX5"/>
    <mergeCell ref="BY5:CA5"/>
    <mergeCell ref="CC5:CE5"/>
    <mergeCell ref="CG5:CI5"/>
    <mergeCell ref="A27:CJ27"/>
    <mergeCell ref="A4:A6"/>
    <mergeCell ref="B4:B6"/>
    <mergeCell ref="C4:C6"/>
    <mergeCell ref="D4:D6"/>
    <mergeCell ref="BA5:BA6"/>
    <mergeCell ref="BB5:BB6"/>
    <mergeCell ref="BC5:BC6"/>
    <mergeCell ref="BD5:BD6"/>
    <mergeCell ref="BE5:BE6"/>
    <mergeCell ref="BF5:BF6"/>
    <mergeCell ref="BG5:BG6"/>
    <mergeCell ref="BH5:BH6"/>
    <mergeCell ref="BI5:BI6"/>
    <mergeCell ref="BJ5:BJ6"/>
    <mergeCell ref="BN5:BN6"/>
    <mergeCell ref="CB5:CB6"/>
    <mergeCell ref="CF5:CF6"/>
    <mergeCell ref="CJ4:CJ6"/>
    <mergeCell ref="E4:G5"/>
  </mergeCells>
  <pageMargins left="0.36" right="0.36" top="1" bottom="1" header="0.51" footer="0.51"/>
  <pageSetup paperSize="8"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8"/>
  <sheetViews>
    <sheetView tabSelected="1" view="pageBreakPreview" zoomScaleNormal="100" workbookViewId="0">
      <pane xSplit="4" ySplit="6" topLeftCell="E79" activePane="bottomRight" state="frozen"/>
      <selection/>
      <selection pane="topRight"/>
      <selection pane="bottomLeft"/>
      <selection pane="bottomRight" activeCell="A86" sqref="$A86:$XFD86"/>
    </sheetView>
  </sheetViews>
  <sheetFormatPr defaultColWidth="9" defaultRowHeight="14.25"/>
  <cols>
    <col min="1" max="1" width="13.625" style="30" customWidth="1"/>
    <col min="2" max="2" width="4.25" style="30" customWidth="1"/>
    <col min="3" max="3" width="30.375" style="30" customWidth="1"/>
    <col min="4" max="4" width="18" style="30" customWidth="1"/>
    <col min="5" max="5" width="51" style="30" customWidth="1"/>
    <col min="6" max="6" width="15.25" style="31" customWidth="1"/>
    <col min="7" max="7" width="5.75" style="30" customWidth="1"/>
    <col min="8" max="8" width="6" style="30" customWidth="1"/>
    <col min="9" max="9" width="9.125" style="30" customWidth="1"/>
    <col min="10" max="10" width="7.5" style="30" customWidth="1"/>
    <col min="11" max="11" width="7.25" style="30" customWidth="1"/>
    <col min="12" max="12" width="6.625" style="30" customWidth="1"/>
    <col min="13" max="16" width="9.75" style="30" customWidth="1"/>
    <col min="17" max="17" width="15.125" style="30" customWidth="1"/>
    <col min="18" max="18" width="15.625" style="30" customWidth="1"/>
    <col min="19" max="16384" width="9" style="30"/>
  </cols>
  <sheetData>
    <row r="1" s="26" customFormat="1" ht="27.75" customHeight="1" spans="1:17">
      <c r="A1" s="32" t="s">
        <v>60</v>
      </c>
      <c r="B1" s="32"/>
      <c r="C1" s="32"/>
      <c r="D1" s="32"/>
      <c r="E1" s="32"/>
      <c r="F1" s="33"/>
      <c r="G1" s="32"/>
      <c r="H1" s="32"/>
      <c r="I1" s="32"/>
      <c r="J1" s="32"/>
      <c r="K1" s="32"/>
      <c r="L1" s="32"/>
      <c r="M1" s="32"/>
      <c r="N1" s="32"/>
      <c r="O1" s="32"/>
      <c r="P1" s="32"/>
      <c r="Q1" s="32"/>
    </row>
    <row r="2" ht="16.5" customHeight="1" spans="1:17">
      <c r="A2" s="34"/>
      <c r="B2" s="34"/>
      <c r="C2" s="34"/>
      <c r="D2" s="34"/>
      <c r="E2" s="34"/>
      <c r="F2" s="35"/>
      <c r="G2" s="34"/>
      <c r="H2" s="34"/>
      <c r="I2" s="34"/>
      <c r="J2" s="34"/>
      <c r="K2" s="34"/>
      <c r="L2" s="34"/>
      <c r="M2" s="34"/>
      <c r="N2" s="34"/>
      <c r="O2" s="34"/>
      <c r="P2" s="34"/>
      <c r="Q2" s="34"/>
    </row>
    <row r="3" s="27" customFormat="1" ht="15" customHeight="1" spans="1:18">
      <c r="A3" s="36" t="s">
        <v>61</v>
      </c>
      <c r="B3" s="36" t="s">
        <v>62</v>
      </c>
      <c r="C3" s="36" t="s">
        <v>63</v>
      </c>
      <c r="D3" s="37" t="s">
        <v>64</v>
      </c>
      <c r="E3" s="38" t="s">
        <v>65</v>
      </c>
      <c r="F3" s="38" t="s">
        <v>66</v>
      </c>
      <c r="G3" s="39" t="s">
        <v>67</v>
      </c>
      <c r="H3" s="39"/>
      <c r="I3" s="63" t="s">
        <v>68</v>
      </c>
      <c r="J3" s="64"/>
      <c r="K3" s="64"/>
      <c r="L3" s="65" t="s">
        <v>69</v>
      </c>
      <c r="M3" s="66"/>
      <c r="N3" s="66"/>
      <c r="O3" s="66"/>
      <c r="P3" s="66"/>
      <c r="Q3" s="36" t="s">
        <v>70</v>
      </c>
      <c r="R3" s="36" t="s">
        <v>71</v>
      </c>
    </row>
    <row r="4" s="27" customFormat="1" ht="15.75" customHeight="1" spans="1:18">
      <c r="A4" s="40"/>
      <c r="B4" s="40"/>
      <c r="C4" s="40"/>
      <c r="D4" s="37"/>
      <c r="E4" s="41"/>
      <c r="F4" s="41"/>
      <c r="G4" s="39" t="s">
        <v>72</v>
      </c>
      <c r="H4" s="39" t="s">
        <v>73</v>
      </c>
      <c r="I4" s="67" t="s">
        <v>53</v>
      </c>
      <c r="J4" s="68" t="s">
        <v>74</v>
      </c>
      <c r="K4" s="68" t="s">
        <v>35</v>
      </c>
      <c r="L4" s="36" t="s">
        <v>75</v>
      </c>
      <c r="M4" s="63" t="s">
        <v>76</v>
      </c>
      <c r="N4" s="64"/>
      <c r="O4" s="64"/>
      <c r="P4" s="69"/>
      <c r="Q4" s="40"/>
      <c r="R4" s="40"/>
    </row>
    <row r="5" s="27" customFormat="1" ht="15.75" customHeight="1" spans="1:18">
      <c r="A5" s="40"/>
      <c r="B5" s="40"/>
      <c r="C5" s="40"/>
      <c r="D5" s="37"/>
      <c r="E5" s="41"/>
      <c r="F5" s="41"/>
      <c r="G5" s="39"/>
      <c r="H5" s="39"/>
      <c r="I5" s="67"/>
      <c r="J5" s="68"/>
      <c r="K5" s="68"/>
      <c r="L5" s="40"/>
      <c r="M5" s="70" t="s">
        <v>77</v>
      </c>
      <c r="N5" s="70" t="s">
        <v>78</v>
      </c>
      <c r="O5" s="37" t="s">
        <v>79</v>
      </c>
      <c r="P5" s="37"/>
      <c r="Q5" s="40"/>
      <c r="R5" s="40"/>
    </row>
    <row r="6" s="27" customFormat="1" ht="33" customHeight="1" spans="1:18">
      <c r="A6" s="42"/>
      <c r="B6" s="42"/>
      <c r="C6" s="42"/>
      <c r="D6" s="37"/>
      <c r="E6" s="43"/>
      <c r="F6" s="43"/>
      <c r="G6" s="39"/>
      <c r="H6" s="39"/>
      <c r="I6" s="67"/>
      <c r="J6" s="68"/>
      <c r="K6" s="68"/>
      <c r="L6" s="42"/>
      <c r="M6" s="71"/>
      <c r="N6" s="71"/>
      <c r="O6" s="68" t="s">
        <v>80</v>
      </c>
      <c r="P6" s="37" t="s">
        <v>81</v>
      </c>
      <c r="Q6" s="42"/>
      <c r="R6" s="42"/>
    </row>
    <row r="7" s="27" customFormat="1" ht="22" customHeight="1" spans="1:18">
      <c r="A7" s="44" t="s">
        <v>82</v>
      </c>
      <c r="B7" s="45" t="s">
        <v>83</v>
      </c>
      <c r="C7" s="46" t="s">
        <v>84</v>
      </c>
      <c r="D7" s="46" t="s">
        <v>85</v>
      </c>
      <c r="E7" s="46" t="s">
        <v>84</v>
      </c>
      <c r="F7" s="47" t="s">
        <v>86</v>
      </c>
      <c r="G7" s="39" t="s">
        <v>87</v>
      </c>
      <c r="H7" s="39">
        <v>1</v>
      </c>
      <c r="I7" s="67">
        <f t="shared" ref="I7:I13" si="0">J7</f>
        <v>30</v>
      </c>
      <c r="J7" s="46">
        <v>30</v>
      </c>
      <c r="K7" s="68"/>
      <c r="L7" s="42" t="s">
        <v>88</v>
      </c>
      <c r="M7" s="46">
        <v>124</v>
      </c>
      <c r="N7" s="46">
        <v>455</v>
      </c>
      <c r="O7" s="46">
        <v>124</v>
      </c>
      <c r="P7" s="46">
        <v>455</v>
      </c>
      <c r="Q7" s="42" t="s">
        <v>89</v>
      </c>
      <c r="R7" s="37" t="s">
        <v>90</v>
      </c>
    </row>
    <row r="8" s="27" customFormat="1" ht="22" customHeight="1" spans="1:18">
      <c r="A8" s="44" t="s">
        <v>91</v>
      </c>
      <c r="B8" s="45"/>
      <c r="C8" s="46" t="s">
        <v>92</v>
      </c>
      <c r="D8" s="46" t="s">
        <v>85</v>
      </c>
      <c r="E8" s="46" t="s">
        <v>92</v>
      </c>
      <c r="F8" s="47" t="s">
        <v>86</v>
      </c>
      <c r="G8" s="39" t="s">
        <v>87</v>
      </c>
      <c r="H8" s="39">
        <v>1</v>
      </c>
      <c r="I8" s="67">
        <f t="shared" si="0"/>
        <v>300</v>
      </c>
      <c r="J8" s="46">
        <v>300</v>
      </c>
      <c r="K8" s="68"/>
      <c r="L8" s="42" t="s">
        <v>88</v>
      </c>
      <c r="M8" s="72">
        <v>342</v>
      </c>
      <c r="N8" s="72"/>
      <c r="O8" s="73">
        <v>342</v>
      </c>
      <c r="P8" s="60"/>
      <c r="Q8" s="42" t="s">
        <v>89</v>
      </c>
      <c r="R8" s="37" t="s">
        <v>90</v>
      </c>
    </row>
    <row r="9" s="27" customFormat="1" ht="38" customHeight="1" spans="1:18">
      <c r="A9" s="44" t="s">
        <v>93</v>
      </c>
      <c r="B9" s="45"/>
      <c r="C9" s="46" t="s">
        <v>94</v>
      </c>
      <c r="D9" s="46" t="s">
        <v>85</v>
      </c>
      <c r="E9" s="48" t="s">
        <v>95</v>
      </c>
      <c r="F9" s="47" t="s">
        <v>86</v>
      </c>
      <c r="G9" s="39" t="s">
        <v>96</v>
      </c>
      <c r="H9" s="39">
        <v>500</v>
      </c>
      <c r="I9" s="67">
        <f t="shared" si="0"/>
        <v>150</v>
      </c>
      <c r="J9" s="46">
        <v>150</v>
      </c>
      <c r="K9" s="68"/>
      <c r="L9" s="42" t="s">
        <v>88</v>
      </c>
      <c r="M9" s="72">
        <v>500</v>
      </c>
      <c r="N9" s="72">
        <v>1765</v>
      </c>
      <c r="O9" s="73">
        <v>500</v>
      </c>
      <c r="P9" s="60">
        <v>1765</v>
      </c>
      <c r="Q9" s="42" t="s">
        <v>89</v>
      </c>
      <c r="R9" s="37" t="s">
        <v>97</v>
      </c>
    </row>
    <row r="10" s="27" customFormat="1" ht="33" customHeight="1" spans="1:18">
      <c r="A10" s="44" t="s">
        <v>98</v>
      </c>
      <c r="B10" s="45"/>
      <c r="C10" s="48" t="s">
        <v>99</v>
      </c>
      <c r="D10" s="46" t="s">
        <v>85</v>
      </c>
      <c r="E10" s="48" t="s">
        <v>100</v>
      </c>
      <c r="F10" s="47" t="s">
        <v>86</v>
      </c>
      <c r="G10" s="39" t="s">
        <v>101</v>
      </c>
      <c r="H10" s="39">
        <v>100</v>
      </c>
      <c r="I10" s="67">
        <f t="shared" si="0"/>
        <v>100</v>
      </c>
      <c r="J10" s="46">
        <v>100</v>
      </c>
      <c r="K10" s="68"/>
      <c r="L10" s="42" t="s">
        <v>88</v>
      </c>
      <c r="M10" s="72">
        <v>58</v>
      </c>
      <c r="N10" s="72">
        <v>207</v>
      </c>
      <c r="O10" s="72">
        <v>58</v>
      </c>
      <c r="P10" s="72">
        <v>207</v>
      </c>
      <c r="Q10" s="42" t="s">
        <v>89</v>
      </c>
      <c r="R10" s="37" t="s">
        <v>97</v>
      </c>
    </row>
    <row r="11" s="27" customFormat="1" ht="54" customHeight="1" spans="1:18">
      <c r="A11" s="44" t="s">
        <v>102</v>
      </c>
      <c r="B11" s="45"/>
      <c r="C11" s="49" t="s">
        <v>103</v>
      </c>
      <c r="D11" s="46" t="s">
        <v>85</v>
      </c>
      <c r="E11" s="37" t="s">
        <v>104</v>
      </c>
      <c r="F11" s="47" t="s">
        <v>86</v>
      </c>
      <c r="G11" s="39" t="s">
        <v>87</v>
      </c>
      <c r="H11" s="39">
        <v>1</v>
      </c>
      <c r="I11" s="67">
        <f t="shared" si="0"/>
        <v>500</v>
      </c>
      <c r="J11" s="46">
        <v>500</v>
      </c>
      <c r="K11" s="68"/>
      <c r="L11" s="42" t="s">
        <v>88</v>
      </c>
      <c r="M11" s="72"/>
      <c r="N11" s="72"/>
      <c r="O11" s="73"/>
      <c r="P11" s="60"/>
      <c r="Q11" s="42" t="s">
        <v>89</v>
      </c>
      <c r="R11" s="37" t="s">
        <v>105</v>
      </c>
    </row>
    <row r="12" s="27" customFormat="1" ht="27" customHeight="1" spans="1:18">
      <c r="A12" s="44" t="s">
        <v>106</v>
      </c>
      <c r="B12" s="45"/>
      <c r="C12" s="37" t="s">
        <v>107</v>
      </c>
      <c r="D12" s="46" t="s">
        <v>85</v>
      </c>
      <c r="E12" s="39" t="s">
        <v>108</v>
      </c>
      <c r="F12" s="47" t="s">
        <v>86</v>
      </c>
      <c r="G12" s="39" t="s">
        <v>101</v>
      </c>
      <c r="H12" s="39">
        <v>100</v>
      </c>
      <c r="I12" s="67">
        <f t="shared" si="0"/>
        <v>3</v>
      </c>
      <c r="J12" s="68">
        <v>3</v>
      </c>
      <c r="K12" s="68"/>
      <c r="L12" s="42" t="s">
        <v>88</v>
      </c>
      <c r="M12" s="72">
        <v>58</v>
      </c>
      <c r="N12" s="72">
        <v>207</v>
      </c>
      <c r="O12" s="72">
        <v>58</v>
      </c>
      <c r="P12" s="72">
        <v>207</v>
      </c>
      <c r="Q12" s="42" t="s">
        <v>89</v>
      </c>
      <c r="R12" s="37" t="s">
        <v>90</v>
      </c>
    </row>
    <row r="13" s="27" customFormat="1" ht="33" customHeight="1" spans="1:18">
      <c r="A13" s="44" t="s">
        <v>109</v>
      </c>
      <c r="B13" s="45"/>
      <c r="C13" s="37" t="s">
        <v>110</v>
      </c>
      <c r="D13" s="37" t="s">
        <v>85</v>
      </c>
      <c r="E13" s="39" t="s">
        <v>111</v>
      </c>
      <c r="F13" s="47" t="s">
        <v>86</v>
      </c>
      <c r="G13" s="39" t="s">
        <v>112</v>
      </c>
      <c r="H13" s="39">
        <v>10000</v>
      </c>
      <c r="I13" s="67">
        <v>100</v>
      </c>
      <c r="J13" s="68">
        <v>100</v>
      </c>
      <c r="K13" s="68"/>
      <c r="L13" s="42" t="s">
        <v>88</v>
      </c>
      <c r="M13" s="71"/>
      <c r="N13" s="74">
        <v>10000</v>
      </c>
      <c r="O13" s="68"/>
      <c r="P13" s="37">
        <v>10000</v>
      </c>
      <c r="Q13" s="42" t="s">
        <v>113</v>
      </c>
      <c r="R13" s="37" t="s">
        <v>90</v>
      </c>
    </row>
    <row r="14" s="27" customFormat="1" ht="29" customHeight="1" spans="1:18">
      <c r="A14" s="44" t="s">
        <v>114</v>
      </c>
      <c r="B14" s="45"/>
      <c r="C14" s="37" t="s">
        <v>115</v>
      </c>
      <c r="D14" s="37" t="s">
        <v>85</v>
      </c>
      <c r="E14" s="39" t="s">
        <v>116</v>
      </c>
      <c r="F14" s="47" t="s">
        <v>86</v>
      </c>
      <c r="G14" s="39" t="s">
        <v>96</v>
      </c>
      <c r="H14" s="39">
        <v>334</v>
      </c>
      <c r="I14" s="67">
        <v>150</v>
      </c>
      <c r="J14" s="68">
        <v>150</v>
      </c>
      <c r="K14" s="68"/>
      <c r="L14" s="42" t="s">
        <v>88</v>
      </c>
      <c r="M14" s="71"/>
      <c r="N14" s="74">
        <v>334</v>
      </c>
      <c r="O14" s="68"/>
      <c r="P14" s="37">
        <v>334</v>
      </c>
      <c r="Q14" s="42" t="s">
        <v>113</v>
      </c>
      <c r="R14" s="37" t="s">
        <v>90</v>
      </c>
    </row>
    <row r="15" s="27" customFormat="1" ht="33" customHeight="1" spans="1:18">
      <c r="A15" s="44" t="s">
        <v>117</v>
      </c>
      <c r="B15" s="45"/>
      <c r="C15" s="48" t="s">
        <v>118</v>
      </c>
      <c r="D15" s="37" t="s">
        <v>119</v>
      </c>
      <c r="E15" s="37" t="s">
        <v>120</v>
      </c>
      <c r="F15" s="47" t="s">
        <v>86</v>
      </c>
      <c r="G15" s="37" t="s">
        <v>96</v>
      </c>
      <c r="H15" s="37">
        <v>4000</v>
      </c>
      <c r="I15" s="60">
        <v>250</v>
      </c>
      <c r="J15" s="60">
        <v>250</v>
      </c>
      <c r="K15" s="60">
        <v>0</v>
      </c>
      <c r="L15" s="42" t="s">
        <v>88</v>
      </c>
      <c r="M15" s="60">
        <v>1000</v>
      </c>
      <c r="N15" s="60">
        <v>4000</v>
      </c>
      <c r="O15" s="60">
        <v>1000</v>
      </c>
      <c r="P15" s="60">
        <v>4000</v>
      </c>
      <c r="Q15" s="60" t="s">
        <v>121</v>
      </c>
      <c r="R15" s="37" t="s">
        <v>90</v>
      </c>
    </row>
    <row r="16" s="27" customFormat="1" ht="27" customHeight="1" spans="1:18">
      <c r="A16" s="44" t="s">
        <v>122</v>
      </c>
      <c r="B16" s="45"/>
      <c r="C16" s="37" t="s">
        <v>123</v>
      </c>
      <c r="D16" s="37" t="s">
        <v>119</v>
      </c>
      <c r="E16" s="39" t="s">
        <v>124</v>
      </c>
      <c r="F16" s="47" t="s">
        <v>86</v>
      </c>
      <c r="G16" s="39" t="s">
        <v>96</v>
      </c>
      <c r="H16" s="39">
        <v>15000</v>
      </c>
      <c r="I16" s="67">
        <v>150</v>
      </c>
      <c r="J16" s="68">
        <v>150</v>
      </c>
      <c r="K16" s="68"/>
      <c r="L16" s="42" t="s">
        <v>88</v>
      </c>
      <c r="M16" s="71"/>
      <c r="N16" s="75">
        <v>15000</v>
      </c>
      <c r="O16" s="68"/>
      <c r="P16" s="37"/>
      <c r="Q16" s="42" t="s">
        <v>125</v>
      </c>
      <c r="R16" s="37" t="s">
        <v>90</v>
      </c>
    </row>
    <row r="17" s="27" customFormat="1" ht="41" customHeight="1" spans="1:18">
      <c r="A17" s="44" t="s">
        <v>126</v>
      </c>
      <c r="B17" s="45"/>
      <c r="C17" s="37" t="s">
        <v>127</v>
      </c>
      <c r="D17" s="37" t="s">
        <v>128</v>
      </c>
      <c r="E17" s="39" t="s">
        <v>129</v>
      </c>
      <c r="F17" s="47" t="s">
        <v>86</v>
      </c>
      <c r="G17" s="39" t="s">
        <v>96</v>
      </c>
      <c r="H17" s="39">
        <v>222</v>
      </c>
      <c r="I17" s="67">
        <v>25</v>
      </c>
      <c r="J17" s="68">
        <v>25</v>
      </c>
      <c r="K17" s="68"/>
      <c r="L17" s="42" t="s">
        <v>88</v>
      </c>
      <c r="M17" s="76">
        <v>222</v>
      </c>
      <c r="N17" s="76">
        <v>222</v>
      </c>
      <c r="O17" s="77">
        <v>222</v>
      </c>
      <c r="P17" s="78">
        <v>222</v>
      </c>
      <c r="Q17" s="42" t="s">
        <v>130</v>
      </c>
      <c r="R17" s="37" t="s">
        <v>90</v>
      </c>
    </row>
    <row r="18" s="27" customFormat="1" ht="76" customHeight="1" spans="1:18">
      <c r="A18" s="44" t="s">
        <v>131</v>
      </c>
      <c r="B18" s="45"/>
      <c r="C18" s="37" t="s">
        <v>132</v>
      </c>
      <c r="D18" s="50" t="s">
        <v>133</v>
      </c>
      <c r="E18" s="43" t="s">
        <v>134</v>
      </c>
      <c r="F18" s="51" t="s">
        <v>86</v>
      </c>
      <c r="G18" s="43" t="s">
        <v>101</v>
      </c>
      <c r="H18" s="43" t="s">
        <v>135</v>
      </c>
      <c r="I18" s="43">
        <v>199.44</v>
      </c>
      <c r="J18" s="43">
        <v>199.44</v>
      </c>
      <c r="K18" s="43"/>
      <c r="L18" s="43" t="s">
        <v>88</v>
      </c>
      <c r="M18" s="43"/>
      <c r="N18" s="43"/>
      <c r="O18" s="43"/>
      <c r="P18" s="43"/>
      <c r="Q18" s="43"/>
      <c r="R18" s="43" t="s">
        <v>136</v>
      </c>
    </row>
    <row r="19" s="27" customFormat="1" ht="30" customHeight="1" spans="1:18">
      <c r="A19" s="44" t="s">
        <v>137</v>
      </c>
      <c r="B19" s="45"/>
      <c r="C19" s="50" t="s">
        <v>138</v>
      </c>
      <c r="D19" s="50" t="s">
        <v>139</v>
      </c>
      <c r="E19" s="52" t="s">
        <v>140</v>
      </c>
      <c r="F19" s="52" t="s">
        <v>141</v>
      </c>
      <c r="G19" s="52" t="s">
        <v>96</v>
      </c>
      <c r="H19" s="52">
        <v>500</v>
      </c>
      <c r="I19" s="79">
        <v>50</v>
      </c>
      <c r="J19" s="80">
        <v>50</v>
      </c>
      <c r="K19" s="80"/>
      <c r="L19" s="42" t="s">
        <v>88</v>
      </c>
      <c r="M19" s="81">
        <v>500</v>
      </c>
      <c r="N19" s="81">
        <v>500</v>
      </c>
      <c r="O19" s="82">
        <v>500</v>
      </c>
      <c r="P19" s="83">
        <v>500</v>
      </c>
      <c r="Q19" s="42" t="s">
        <v>130</v>
      </c>
      <c r="R19" s="37" t="s">
        <v>90</v>
      </c>
    </row>
    <row r="20" s="27" customFormat="1" ht="36" customHeight="1" spans="1:18">
      <c r="A20" s="44" t="s">
        <v>142</v>
      </c>
      <c r="B20" s="45"/>
      <c r="C20" s="50" t="s">
        <v>143</v>
      </c>
      <c r="D20" s="50" t="s">
        <v>133</v>
      </c>
      <c r="E20" s="52" t="s">
        <v>144</v>
      </c>
      <c r="F20" s="52" t="s">
        <v>141</v>
      </c>
      <c r="G20" s="52" t="s">
        <v>101</v>
      </c>
      <c r="H20" s="52">
        <v>250</v>
      </c>
      <c r="I20" s="79">
        <v>545</v>
      </c>
      <c r="J20" s="80">
        <v>545</v>
      </c>
      <c r="K20" s="80"/>
      <c r="L20" s="42" t="s">
        <v>88</v>
      </c>
      <c r="M20" s="81">
        <v>250</v>
      </c>
      <c r="N20" s="81">
        <v>1231</v>
      </c>
      <c r="O20" s="82">
        <v>250</v>
      </c>
      <c r="P20" s="83">
        <v>1231</v>
      </c>
      <c r="Q20" s="79" t="s">
        <v>145</v>
      </c>
      <c r="R20" s="37" t="s">
        <v>90</v>
      </c>
    </row>
    <row r="21" s="27" customFormat="1" ht="24" customHeight="1" spans="1:18">
      <c r="A21" s="53" t="s">
        <v>33</v>
      </c>
      <c r="B21" s="54"/>
      <c r="C21" s="55"/>
      <c r="D21" s="50"/>
      <c r="E21" s="56"/>
      <c r="F21" s="56"/>
      <c r="G21" s="52"/>
      <c r="H21" s="52"/>
      <c r="I21" s="79">
        <f t="shared" ref="I21:Q21" si="1">SUM(I7:I20)</f>
        <v>2552.44</v>
      </c>
      <c r="J21" s="79">
        <f t="shared" si="1"/>
        <v>2552.44</v>
      </c>
      <c r="K21" s="79">
        <f t="shared" si="1"/>
        <v>0</v>
      </c>
      <c r="L21" s="79">
        <f t="shared" si="1"/>
        <v>0</v>
      </c>
      <c r="M21" s="79">
        <f t="shared" si="1"/>
        <v>3054</v>
      </c>
      <c r="N21" s="79">
        <f t="shared" si="1"/>
        <v>33921</v>
      </c>
      <c r="O21" s="79">
        <f t="shared" si="1"/>
        <v>3054</v>
      </c>
      <c r="P21" s="79">
        <f t="shared" si="1"/>
        <v>18921</v>
      </c>
      <c r="R21" s="37"/>
    </row>
    <row r="22" s="27" customFormat="1" ht="33" customHeight="1" spans="1:18">
      <c r="A22" s="37" t="s">
        <v>146</v>
      </c>
      <c r="B22" s="37" t="s">
        <v>147</v>
      </c>
      <c r="C22" s="37" t="s">
        <v>148</v>
      </c>
      <c r="D22" s="37" t="s">
        <v>149</v>
      </c>
      <c r="E22" s="37" t="s">
        <v>150</v>
      </c>
      <c r="F22" s="51" t="s">
        <v>86</v>
      </c>
      <c r="G22" s="37" t="s">
        <v>151</v>
      </c>
      <c r="H22" s="57">
        <v>1.6</v>
      </c>
      <c r="I22" s="60">
        <f>J22+K22</f>
        <v>160</v>
      </c>
      <c r="J22" s="60">
        <v>160</v>
      </c>
      <c r="K22" s="60">
        <v>0</v>
      </c>
      <c r="L22" s="60" t="s">
        <v>88</v>
      </c>
      <c r="M22" s="49">
        <v>41</v>
      </c>
      <c r="N22" s="49">
        <v>208</v>
      </c>
      <c r="O22" s="84">
        <v>8</v>
      </c>
      <c r="P22" s="84">
        <v>48</v>
      </c>
      <c r="Q22" s="60" t="s">
        <v>152</v>
      </c>
      <c r="R22" s="37" t="s">
        <v>153</v>
      </c>
    </row>
    <row r="23" s="27" customFormat="1" ht="33" customHeight="1" spans="1:18">
      <c r="A23" s="37" t="s">
        <v>154</v>
      </c>
      <c r="B23" s="37"/>
      <c r="C23" s="37" t="s">
        <v>155</v>
      </c>
      <c r="D23" s="37" t="s">
        <v>156</v>
      </c>
      <c r="E23" s="37" t="s">
        <v>157</v>
      </c>
      <c r="F23" s="37" t="s">
        <v>158</v>
      </c>
      <c r="G23" s="37" t="s">
        <v>151</v>
      </c>
      <c r="H23" s="37">
        <v>1.7</v>
      </c>
      <c r="I23" s="60">
        <v>150</v>
      </c>
      <c r="J23" s="60">
        <v>150</v>
      </c>
      <c r="K23" s="60"/>
      <c r="L23" s="60" t="s">
        <v>88</v>
      </c>
      <c r="M23" s="60">
        <v>55</v>
      </c>
      <c r="N23" s="60">
        <v>320</v>
      </c>
      <c r="O23" s="60">
        <v>20</v>
      </c>
      <c r="P23" s="60">
        <v>123</v>
      </c>
      <c r="Q23" s="60" t="s">
        <v>159</v>
      </c>
      <c r="R23" s="37" t="s">
        <v>160</v>
      </c>
    </row>
    <row r="24" s="27" customFormat="1" ht="33" customHeight="1" spans="1:18">
      <c r="A24" s="37" t="s">
        <v>161</v>
      </c>
      <c r="B24" s="37"/>
      <c r="C24" s="37" t="s">
        <v>162</v>
      </c>
      <c r="D24" s="37" t="s">
        <v>163</v>
      </c>
      <c r="E24" s="37" t="s">
        <v>164</v>
      </c>
      <c r="F24" s="37" t="s">
        <v>165</v>
      </c>
      <c r="G24" s="37" t="s">
        <v>151</v>
      </c>
      <c r="H24" s="49">
        <v>2.1</v>
      </c>
      <c r="I24" s="60">
        <v>157.5</v>
      </c>
      <c r="J24" s="85">
        <v>157.5</v>
      </c>
      <c r="K24" s="60">
        <v>0</v>
      </c>
      <c r="L24" s="60" t="s">
        <v>88</v>
      </c>
      <c r="M24" s="60">
        <v>40</v>
      </c>
      <c r="N24" s="60">
        <v>142</v>
      </c>
      <c r="O24" s="60">
        <v>8</v>
      </c>
      <c r="P24" s="60">
        <v>32</v>
      </c>
      <c r="Q24" s="60" t="s">
        <v>152</v>
      </c>
      <c r="R24" s="37" t="s">
        <v>166</v>
      </c>
    </row>
    <row r="25" s="27" customFormat="1" ht="33" customHeight="1" spans="1:18">
      <c r="A25" s="37" t="s">
        <v>167</v>
      </c>
      <c r="B25" s="37"/>
      <c r="C25" s="37" t="s">
        <v>168</v>
      </c>
      <c r="D25" s="37" t="s">
        <v>169</v>
      </c>
      <c r="E25" s="37" t="s">
        <v>170</v>
      </c>
      <c r="F25" s="37" t="s">
        <v>86</v>
      </c>
      <c r="G25" s="37" t="s">
        <v>171</v>
      </c>
      <c r="H25" s="37">
        <v>2800</v>
      </c>
      <c r="I25" s="60">
        <v>336</v>
      </c>
      <c r="J25" s="60">
        <v>200</v>
      </c>
      <c r="K25" s="60">
        <v>136</v>
      </c>
      <c r="L25" s="60" t="s">
        <v>88</v>
      </c>
      <c r="M25" s="37">
        <v>256</v>
      </c>
      <c r="N25" s="37">
        <v>879</v>
      </c>
      <c r="O25" s="37">
        <v>217</v>
      </c>
      <c r="P25" s="37">
        <v>726</v>
      </c>
      <c r="Q25" s="60" t="s">
        <v>152</v>
      </c>
      <c r="R25" s="37" t="s">
        <v>172</v>
      </c>
    </row>
    <row r="26" s="27" customFormat="1" ht="32" customHeight="1" spans="1:18">
      <c r="A26" s="37" t="s">
        <v>173</v>
      </c>
      <c r="B26" s="37"/>
      <c r="C26" s="37" t="s">
        <v>174</v>
      </c>
      <c r="D26" s="37" t="s">
        <v>175</v>
      </c>
      <c r="E26" s="37" t="s">
        <v>176</v>
      </c>
      <c r="F26" s="37" t="s">
        <v>86</v>
      </c>
      <c r="G26" s="37" t="s">
        <v>151</v>
      </c>
      <c r="H26" s="49">
        <v>3</v>
      </c>
      <c r="I26" s="60">
        <v>195.5</v>
      </c>
      <c r="J26" s="60">
        <v>195.5</v>
      </c>
      <c r="K26" s="60"/>
      <c r="L26" s="60"/>
      <c r="M26" s="60">
        <v>49</v>
      </c>
      <c r="N26" s="60">
        <v>245</v>
      </c>
      <c r="O26" s="60">
        <v>6</v>
      </c>
      <c r="P26" s="60">
        <v>32</v>
      </c>
      <c r="Q26" s="60"/>
      <c r="R26" s="37" t="s">
        <v>177</v>
      </c>
    </row>
    <row r="27" s="27" customFormat="1" ht="29" customHeight="1" spans="1:18">
      <c r="A27" s="37" t="s">
        <v>33</v>
      </c>
      <c r="B27" s="37"/>
      <c r="C27" s="37"/>
      <c r="D27" s="37"/>
      <c r="E27" s="37"/>
      <c r="F27" s="43"/>
      <c r="G27" s="37"/>
      <c r="H27" s="37"/>
      <c r="I27" s="60">
        <f t="shared" ref="I27:P27" si="2">SUM(I22:I26)</f>
        <v>999</v>
      </c>
      <c r="J27" s="60">
        <f t="shared" si="2"/>
        <v>863</v>
      </c>
      <c r="K27" s="60">
        <f t="shared" si="2"/>
        <v>136</v>
      </c>
      <c r="L27" s="60">
        <f t="shared" si="2"/>
        <v>0</v>
      </c>
      <c r="M27" s="60">
        <f t="shared" si="2"/>
        <v>441</v>
      </c>
      <c r="N27" s="60">
        <f t="shared" si="2"/>
        <v>1794</v>
      </c>
      <c r="O27" s="60">
        <f t="shared" si="2"/>
        <v>259</v>
      </c>
      <c r="P27" s="60">
        <f t="shared" si="2"/>
        <v>961</v>
      </c>
      <c r="Q27" s="60"/>
      <c r="R27" s="37" t="s">
        <v>178</v>
      </c>
    </row>
    <row r="28" s="27" customFormat="1" ht="36" customHeight="1" spans="1:18">
      <c r="A28" s="42" t="s">
        <v>179</v>
      </c>
      <c r="B28" s="58" t="s">
        <v>180</v>
      </c>
      <c r="C28" s="37" t="s">
        <v>181</v>
      </c>
      <c r="D28" s="37" t="s">
        <v>182</v>
      </c>
      <c r="E28" s="37" t="s">
        <v>183</v>
      </c>
      <c r="F28" s="37" t="s">
        <v>86</v>
      </c>
      <c r="G28" s="37" t="s">
        <v>151</v>
      </c>
      <c r="H28" s="37">
        <v>1.3</v>
      </c>
      <c r="I28" s="60">
        <v>104</v>
      </c>
      <c r="J28" s="60">
        <v>104</v>
      </c>
      <c r="K28" s="60">
        <v>0</v>
      </c>
      <c r="L28" s="60" t="s">
        <v>88</v>
      </c>
      <c r="M28" s="60">
        <v>111</v>
      </c>
      <c r="N28" s="60">
        <v>443</v>
      </c>
      <c r="O28" s="60">
        <v>7</v>
      </c>
      <c r="P28" s="60">
        <v>26</v>
      </c>
      <c r="Q28" s="60" t="s">
        <v>152</v>
      </c>
      <c r="R28" s="37" t="s">
        <v>97</v>
      </c>
    </row>
    <row r="29" s="27" customFormat="1" ht="36" customHeight="1" spans="1:18">
      <c r="A29" s="42" t="s">
        <v>184</v>
      </c>
      <c r="B29" s="58"/>
      <c r="C29" s="37" t="s">
        <v>185</v>
      </c>
      <c r="D29" s="37" t="s">
        <v>186</v>
      </c>
      <c r="E29" s="37" t="s">
        <v>187</v>
      </c>
      <c r="F29" s="37" t="s">
        <v>86</v>
      </c>
      <c r="G29" s="37" t="s">
        <v>151</v>
      </c>
      <c r="H29" s="37">
        <v>2.4</v>
      </c>
      <c r="I29" s="60">
        <v>192</v>
      </c>
      <c r="J29" s="60">
        <v>192</v>
      </c>
      <c r="K29" s="60">
        <v>0</v>
      </c>
      <c r="L29" s="60" t="s">
        <v>88</v>
      </c>
      <c r="M29" s="60">
        <v>144</v>
      </c>
      <c r="N29" s="60">
        <v>558</v>
      </c>
      <c r="O29" s="60">
        <v>32</v>
      </c>
      <c r="P29" s="60">
        <v>104</v>
      </c>
      <c r="Q29" s="60" t="s">
        <v>152</v>
      </c>
      <c r="R29" s="37" t="s">
        <v>97</v>
      </c>
    </row>
    <row r="30" s="27" customFormat="1" ht="36" customHeight="1" spans="1:18">
      <c r="A30" s="42" t="s">
        <v>188</v>
      </c>
      <c r="B30" s="58"/>
      <c r="C30" s="37" t="s">
        <v>189</v>
      </c>
      <c r="D30" s="37" t="s">
        <v>190</v>
      </c>
      <c r="E30" s="37" t="s">
        <v>191</v>
      </c>
      <c r="F30" s="37" t="s">
        <v>86</v>
      </c>
      <c r="G30" s="37" t="s">
        <v>151</v>
      </c>
      <c r="H30" s="49">
        <v>3</v>
      </c>
      <c r="I30" s="57">
        <v>240</v>
      </c>
      <c r="J30" s="60">
        <v>240</v>
      </c>
      <c r="K30" s="60">
        <v>0</v>
      </c>
      <c r="L30" s="60" t="s">
        <v>88</v>
      </c>
      <c r="M30" s="57">
        <v>48</v>
      </c>
      <c r="N30" s="57">
        <v>196</v>
      </c>
      <c r="O30" s="57">
        <v>8</v>
      </c>
      <c r="P30" s="57">
        <v>43</v>
      </c>
      <c r="Q30" s="60" t="s">
        <v>152</v>
      </c>
      <c r="R30" s="37" t="s">
        <v>97</v>
      </c>
    </row>
    <row r="31" s="27" customFormat="1" ht="36" customHeight="1" spans="1:18">
      <c r="A31" s="42" t="s">
        <v>192</v>
      </c>
      <c r="B31" s="58"/>
      <c r="C31" s="37" t="s">
        <v>193</v>
      </c>
      <c r="D31" s="49" t="s">
        <v>194</v>
      </c>
      <c r="E31" s="37" t="s">
        <v>195</v>
      </c>
      <c r="F31" s="37" t="s">
        <v>86</v>
      </c>
      <c r="G31" s="37" t="s">
        <v>151</v>
      </c>
      <c r="H31" s="37">
        <v>0.5</v>
      </c>
      <c r="I31" s="60">
        <v>40</v>
      </c>
      <c r="J31" s="60">
        <v>40</v>
      </c>
      <c r="K31" s="60">
        <v>0</v>
      </c>
      <c r="L31" s="60" t="s">
        <v>88</v>
      </c>
      <c r="M31" s="60">
        <v>28</v>
      </c>
      <c r="N31" s="60">
        <v>120</v>
      </c>
      <c r="O31" s="60">
        <v>4</v>
      </c>
      <c r="P31" s="60">
        <v>14</v>
      </c>
      <c r="Q31" s="60" t="s">
        <v>152</v>
      </c>
      <c r="R31" s="37" t="s">
        <v>97</v>
      </c>
    </row>
    <row r="32" s="27" customFormat="1" ht="36" customHeight="1" spans="1:18">
      <c r="A32" s="42" t="s">
        <v>196</v>
      </c>
      <c r="B32" s="58"/>
      <c r="C32" s="37" t="s">
        <v>197</v>
      </c>
      <c r="D32" s="37" t="s">
        <v>198</v>
      </c>
      <c r="E32" s="37" t="s">
        <v>199</v>
      </c>
      <c r="F32" s="37" t="s">
        <v>86</v>
      </c>
      <c r="G32" s="37" t="s">
        <v>151</v>
      </c>
      <c r="H32" s="37">
        <v>0.38</v>
      </c>
      <c r="I32" s="60">
        <f>J32+K32</f>
        <v>40</v>
      </c>
      <c r="J32" s="60">
        <v>40</v>
      </c>
      <c r="K32" s="60">
        <v>0</v>
      </c>
      <c r="L32" s="60" t="s">
        <v>88</v>
      </c>
      <c r="M32" s="49">
        <v>61</v>
      </c>
      <c r="N32" s="49">
        <v>211</v>
      </c>
      <c r="O32" s="84">
        <v>3</v>
      </c>
      <c r="P32" s="84">
        <v>8</v>
      </c>
      <c r="Q32" s="60" t="s">
        <v>152</v>
      </c>
      <c r="R32" s="37" t="s">
        <v>97</v>
      </c>
    </row>
    <row r="33" s="27" customFormat="1" ht="36" customHeight="1" spans="1:18">
      <c r="A33" s="42" t="s">
        <v>200</v>
      </c>
      <c r="B33" s="58"/>
      <c r="C33" s="37" t="s">
        <v>201</v>
      </c>
      <c r="D33" s="37" t="s">
        <v>202</v>
      </c>
      <c r="E33" s="37" t="s">
        <v>203</v>
      </c>
      <c r="F33" s="37" t="s">
        <v>86</v>
      </c>
      <c r="G33" s="37" t="s">
        <v>151</v>
      </c>
      <c r="H33" s="37">
        <v>17</v>
      </c>
      <c r="I33" s="60">
        <f>J33+K33</f>
        <v>120</v>
      </c>
      <c r="J33" s="60">
        <v>120</v>
      </c>
      <c r="K33" s="60">
        <v>0</v>
      </c>
      <c r="L33" s="60" t="s">
        <v>88</v>
      </c>
      <c r="M33" s="37">
        <v>57</v>
      </c>
      <c r="N33" s="37">
        <v>218</v>
      </c>
      <c r="O33" s="37">
        <v>17</v>
      </c>
      <c r="P33" s="37">
        <v>68</v>
      </c>
      <c r="Q33" s="60" t="s">
        <v>152</v>
      </c>
      <c r="R33" s="37" t="s">
        <v>97</v>
      </c>
    </row>
    <row r="34" s="27" customFormat="1" ht="36" customHeight="1" spans="1:18">
      <c r="A34" s="42" t="s">
        <v>204</v>
      </c>
      <c r="B34" s="58"/>
      <c r="C34" s="37" t="s">
        <v>205</v>
      </c>
      <c r="D34" s="37" t="s">
        <v>206</v>
      </c>
      <c r="E34" s="37" t="s">
        <v>207</v>
      </c>
      <c r="F34" s="37" t="s">
        <v>86</v>
      </c>
      <c r="G34" s="37" t="s">
        <v>151</v>
      </c>
      <c r="H34" s="57">
        <v>0.7</v>
      </c>
      <c r="I34" s="60">
        <f>J34+K34</f>
        <v>65</v>
      </c>
      <c r="J34" s="60">
        <v>65</v>
      </c>
      <c r="K34" s="60">
        <v>0</v>
      </c>
      <c r="L34" s="60" t="s">
        <v>88</v>
      </c>
      <c r="M34" s="37">
        <v>17</v>
      </c>
      <c r="N34" s="37">
        <v>75</v>
      </c>
      <c r="O34" s="84">
        <v>0</v>
      </c>
      <c r="P34" s="84">
        <v>0</v>
      </c>
      <c r="Q34" s="60" t="s">
        <v>152</v>
      </c>
      <c r="R34" s="37" t="s">
        <v>97</v>
      </c>
    </row>
    <row r="35" s="27" customFormat="1" ht="36" customHeight="1" spans="1:18">
      <c r="A35" s="42" t="s">
        <v>208</v>
      </c>
      <c r="B35" s="58"/>
      <c r="C35" s="37" t="s">
        <v>209</v>
      </c>
      <c r="D35" s="37" t="s">
        <v>210</v>
      </c>
      <c r="E35" s="37" t="s">
        <v>211</v>
      </c>
      <c r="F35" s="37" t="s">
        <v>86</v>
      </c>
      <c r="G35" s="37" t="s">
        <v>151</v>
      </c>
      <c r="H35" s="37">
        <v>1</v>
      </c>
      <c r="I35" s="60">
        <v>100</v>
      </c>
      <c r="J35" s="60">
        <v>100</v>
      </c>
      <c r="K35" s="60"/>
      <c r="L35" s="60" t="s">
        <v>88</v>
      </c>
      <c r="M35" s="60">
        <v>21</v>
      </c>
      <c r="N35" s="60">
        <v>54</v>
      </c>
      <c r="O35" s="60">
        <v>2</v>
      </c>
      <c r="P35" s="60">
        <v>7</v>
      </c>
      <c r="Q35" s="60" t="s">
        <v>152</v>
      </c>
      <c r="R35" s="37" t="s">
        <v>97</v>
      </c>
    </row>
    <row r="36" s="27" customFormat="1" ht="36" customHeight="1" spans="1:18">
      <c r="A36" s="42" t="s">
        <v>212</v>
      </c>
      <c r="B36" s="58"/>
      <c r="C36" s="37" t="s">
        <v>213</v>
      </c>
      <c r="D36" s="37" t="s">
        <v>214</v>
      </c>
      <c r="E36" s="37" t="s">
        <v>215</v>
      </c>
      <c r="F36" s="37" t="s">
        <v>86</v>
      </c>
      <c r="G36" s="37" t="s">
        <v>151</v>
      </c>
      <c r="H36" s="37">
        <v>2.8</v>
      </c>
      <c r="I36" s="60">
        <v>280</v>
      </c>
      <c r="J36" s="60">
        <v>280</v>
      </c>
      <c r="K36" s="60"/>
      <c r="L36" s="60" t="s">
        <v>88</v>
      </c>
      <c r="M36" s="37">
        <v>35</v>
      </c>
      <c r="N36" s="37">
        <v>120</v>
      </c>
      <c r="O36" s="37">
        <v>5</v>
      </c>
      <c r="P36" s="37">
        <v>19</v>
      </c>
      <c r="Q36" s="60" t="s">
        <v>152</v>
      </c>
      <c r="R36" s="37" t="s">
        <v>97</v>
      </c>
    </row>
    <row r="37" s="27" customFormat="1" ht="28" customHeight="1" spans="1:18">
      <c r="A37" s="42" t="s">
        <v>216</v>
      </c>
      <c r="B37" s="58"/>
      <c r="C37" s="37" t="s">
        <v>217</v>
      </c>
      <c r="D37" s="37" t="s">
        <v>218</v>
      </c>
      <c r="E37" s="37" t="s">
        <v>219</v>
      </c>
      <c r="F37" s="37" t="s">
        <v>86</v>
      </c>
      <c r="G37" s="37" t="s">
        <v>151</v>
      </c>
      <c r="H37" s="59">
        <v>1</v>
      </c>
      <c r="I37" s="60">
        <v>80</v>
      </c>
      <c r="J37" s="60">
        <v>80</v>
      </c>
      <c r="K37" s="60"/>
      <c r="L37" s="60" t="s">
        <v>88</v>
      </c>
      <c r="M37" s="60">
        <v>42</v>
      </c>
      <c r="N37" s="60">
        <v>177</v>
      </c>
      <c r="O37" s="60">
        <v>10</v>
      </c>
      <c r="P37" s="60">
        <v>52</v>
      </c>
      <c r="Q37" s="60" t="s">
        <v>152</v>
      </c>
      <c r="R37" s="37" t="s">
        <v>97</v>
      </c>
    </row>
    <row r="38" s="27" customFormat="1" ht="28" customHeight="1" spans="1:18">
      <c r="A38" s="42" t="s">
        <v>220</v>
      </c>
      <c r="B38" s="58"/>
      <c r="C38" s="37" t="s">
        <v>221</v>
      </c>
      <c r="D38" s="49" t="s">
        <v>222</v>
      </c>
      <c r="E38" s="37" t="s">
        <v>223</v>
      </c>
      <c r="F38" s="37" t="s">
        <v>86</v>
      </c>
      <c r="G38" s="37" t="s">
        <v>151</v>
      </c>
      <c r="H38" s="37">
        <v>0.2</v>
      </c>
      <c r="I38" s="60">
        <v>50</v>
      </c>
      <c r="J38" s="60">
        <v>50</v>
      </c>
      <c r="K38" s="60">
        <v>0</v>
      </c>
      <c r="L38" s="42" t="s">
        <v>88</v>
      </c>
      <c r="M38" s="60">
        <v>433</v>
      </c>
      <c r="N38" s="60">
        <v>2012</v>
      </c>
      <c r="O38" s="60">
        <v>74</v>
      </c>
      <c r="P38" s="60">
        <v>338</v>
      </c>
      <c r="Q38" s="60" t="s">
        <v>224</v>
      </c>
      <c r="R38" s="37" t="s">
        <v>97</v>
      </c>
    </row>
    <row r="39" s="27" customFormat="1" ht="28" customHeight="1" spans="1:18">
      <c r="A39" s="42" t="s">
        <v>225</v>
      </c>
      <c r="B39" s="58"/>
      <c r="C39" s="37" t="s">
        <v>226</v>
      </c>
      <c r="D39" s="37" t="s">
        <v>227</v>
      </c>
      <c r="E39" s="37" t="s">
        <v>228</v>
      </c>
      <c r="F39" s="37" t="s">
        <v>86</v>
      </c>
      <c r="G39" s="37" t="s">
        <v>151</v>
      </c>
      <c r="H39" s="37">
        <v>0.26</v>
      </c>
      <c r="I39" s="60">
        <v>91</v>
      </c>
      <c r="J39" s="60">
        <v>91</v>
      </c>
      <c r="K39" s="60">
        <v>0</v>
      </c>
      <c r="L39" s="60" t="s">
        <v>88</v>
      </c>
      <c r="M39" s="60">
        <v>2100</v>
      </c>
      <c r="N39" s="60">
        <v>8950</v>
      </c>
      <c r="O39" s="60">
        <v>306</v>
      </c>
      <c r="P39" s="60">
        <v>1074</v>
      </c>
      <c r="Q39" s="60" t="s">
        <v>152</v>
      </c>
      <c r="R39" s="37" t="s">
        <v>97</v>
      </c>
    </row>
    <row r="40" s="27" customFormat="1" ht="27" customHeight="1" spans="1:18">
      <c r="A40" s="42" t="s">
        <v>229</v>
      </c>
      <c r="B40" s="58"/>
      <c r="C40" s="37" t="s">
        <v>230</v>
      </c>
      <c r="D40" s="37" t="s">
        <v>227</v>
      </c>
      <c r="E40" s="37" t="s">
        <v>231</v>
      </c>
      <c r="F40" s="37" t="s">
        <v>86</v>
      </c>
      <c r="G40" s="37" t="s">
        <v>151</v>
      </c>
      <c r="H40" s="60">
        <v>1.1</v>
      </c>
      <c r="I40" s="60">
        <v>88</v>
      </c>
      <c r="J40" s="60">
        <v>88</v>
      </c>
      <c r="K40" s="60"/>
      <c r="L40" s="60" t="s">
        <v>88</v>
      </c>
      <c r="M40" s="60">
        <v>74</v>
      </c>
      <c r="N40" s="60">
        <v>284</v>
      </c>
      <c r="O40" s="60">
        <v>2</v>
      </c>
      <c r="P40" s="60">
        <v>5</v>
      </c>
      <c r="Q40" s="60" t="s">
        <v>152</v>
      </c>
      <c r="R40" s="37" t="s">
        <v>97</v>
      </c>
    </row>
    <row r="41" s="27" customFormat="1" ht="27" customHeight="1" spans="1:18">
      <c r="A41" s="42" t="s">
        <v>232</v>
      </c>
      <c r="B41" s="58"/>
      <c r="C41" s="37" t="s">
        <v>233</v>
      </c>
      <c r="D41" s="37" t="s">
        <v>234</v>
      </c>
      <c r="E41" s="37" t="s">
        <v>235</v>
      </c>
      <c r="F41" s="37" t="s">
        <v>86</v>
      </c>
      <c r="G41" s="37" t="s">
        <v>151</v>
      </c>
      <c r="H41" s="37">
        <v>1.5</v>
      </c>
      <c r="I41" s="60">
        <v>125</v>
      </c>
      <c r="J41" s="60">
        <v>125</v>
      </c>
      <c r="K41" s="60">
        <v>0</v>
      </c>
      <c r="L41" s="60" t="s">
        <v>88</v>
      </c>
      <c r="M41" s="60">
        <v>17</v>
      </c>
      <c r="N41" s="60">
        <v>83</v>
      </c>
      <c r="O41" s="60">
        <v>6</v>
      </c>
      <c r="P41" s="60">
        <v>27</v>
      </c>
      <c r="Q41" s="60" t="s">
        <v>152</v>
      </c>
      <c r="R41" s="37" t="s">
        <v>97</v>
      </c>
    </row>
    <row r="42" s="27" customFormat="1" ht="27" customHeight="1" spans="1:18">
      <c r="A42" s="42" t="s">
        <v>236</v>
      </c>
      <c r="B42" s="58"/>
      <c r="C42" s="37" t="s">
        <v>237</v>
      </c>
      <c r="D42" s="37" t="s">
        <v>238</v>
      </c>
      <c r="E42" s="37" t="s">
        <v>239</v>
      </c>
      <c r="F42" s="37" t="s">
        <v>86</v>
      </c>
      <c r="G42" s="37" t="s">
        <v>151</v>
      </c>
      <c r="H42" s="37">
        <v>1</v>
      </c>
      <c r="I42" s="37">
        <v>85</v>
      </c>
      <c r="J42" s="37">
        <v>85</v>
      </c>
      <c r="K42" s="37">
        <v>0</v>
      </c>
      <c r="L42" s="37" t="s">
        <v>88</v>
      </c>
      <c r="M42" s="37">
        <v>37</v>
      </c>
      <c r="N42" s="37">
        <v>142</v>
      </c>
      <c r="O42" s="37">
        <v>5</v>
      </c>
      <c r="P42" s="37">
        <v>19</v>
      </c>
      <c r="Q42" s="60" t="s">
        <v>152</v>
      </c>
      <c r="R42" s="37" t="s">
        <v>97</v>
      </c>
    </row>
    <row r="43" s="27" customFormat="1" ht="27" customHeight="1" spans="1:18">
      <c r="A43" s="42" t="s">
        <v>240</v>
      </c>
      <c r="B43" s="58"/>
      <c r="C43" s="37" t="s">
        <v>241</v>
      </c>
      <c r="D43" s="37" t="s">
        <v>242</v>
      </c>
      <c r="E43" s="37" t="s">
        <v>243</v>
      </c>
      <c r="F43" s="37" t="s">
        <v>86</v>
      </c>
      <c r="G43" s="37" t="s">
        <v>151</v>
      </c>
      <c r="H43" s="37">
        <v>2.2</v>
      </c>
      <c r="I43" s="60">
        <v>55</v>
      </c>
      <c r="J43" s="60">
        <v>55</v>
      </c>
      <c r="K43" s="60">
        <v>0</v>
      </c>
      <c r="L43" s="60" t="s">
        <v>88</v>
      </c>
      <c r="M43" s="60">
        <v>93</v>
      </c>
      <c r="N43" s="60">
        <v>446</v>
      </c>
      <c r="O43" s="60">
        <v>27</v>
      </c>
      <c r="P43" s="60">
        <v>92</v>
      </c>
      <c r="Q43" s="60" t="s">
        <v>152</v>
      </c>
      <c r="R43" s="37" t="s">
        <v>97</v>
      </c>
    </row>
    <row r="44" s="27" customFormat="1" ht="27" customHeight="1" spans="1:18">
      <c r="A44" s="42" t="s">
        <v>244</v>
      </c>
      <c r="B44" s="58"/>
      <c r="C44" s="37" t="s">
        <v>245</v>
      </c>
      <c r="D44" s="37" t="s">
        <v>246</v>
      </c>
      <c r="E44" s="37" t="s">
        <v>247</v>
      </c>
      <c r="F44" s="37" t="s">
        <v>86</v>
      </c>
      <c r="G44" s="37" t="s">
        <v>151</v>
      </c>
      <c r="H44" s="49">
        <v>2.8</v>
      </c>
      <c r="I44" s="60">
        <v>238</v>
      </c>
      <c r="J44" s="60">
        <v>238</v>
      </c>
      <c r="K44" s="60">
        <v>0</v>
      </c>
      <c r="L44" s="60">
        <v>80</v>
      </c>
      <c r="M44" s="60">
        <v>436</v>
      </c>
      <c r="N44" s="60">
        <v>23</v>
      </c>
      <c r="O44" s="60">
        <v>94</v>
      </c>
      <c r="P44" s="60" t="s">
        <v>88</v>
      </c>
      <c r="Q44" s="60" t="s">
        <v>248</v>
      </c>
      <c r="R44" s="37" t="s">
        <v>97</v>
      </c>
    </row>
    <row r="45" s="27" customFormat="1" ht="52" customHeight="1" spans="1:18">
      <c r="A45" s="42" t="s">
        <v>249</v>
      </c>
      <c r="B45" s="58"/>
      <c r="C45" s="37" t="s">
        <v>250</v>
      </c>
      <c r="D45" s="37" t="s">
        <v>251</v>
      </c>
      <c r="E45" s="37" t="s">
        <v>252</v>
      </c>
      <c r="F45" s="37" t="s">
        <v>86</v>
      </c>
      <c r="G45" s="37" t="s">
        <v>87</v>
      </c>
      <c r="H45" s="37">
        <v>1</v>
      </c>
      <c r="I45" s="37">
        <v>273</v>
      </c>
      <c r="J45" s="37">
        <v>273</v>
      </c>
      <c r="K45" s="37">
        <v>0</v>
      </c>
      <c r="L45" s="37" t="s">
        <v>88</v>
      </c>
      <c r="M45" s="37">
        <v>101</v>
      </c>
      <c r="N45" s="37">
        <v>510</v>
      </c>
      <c r="O45" s="37">
        <v>8</v>
      </c>
      <c r="P45" s="37">
        <v>29</v>
      </c>
      <c r="Q45" s="37" t="s">
        <v>248</v>
      </c>
      <c r="R45" s="37" t="s">
        <v>97</v>
      </c>
    </row>
    <row r="46" s="27" customFormat="1" ht="32" customHeight="1" spans="1:18">
      <c r="A46" s="42" t="s">
        <v>253</v>
      </c>
      <c r="B46" s="42"/>
      <c r="C46" s="37" t="s">
        <v>254</v>
      </c>
      <c r="D46" s="37" t="s">
        <v>255</v>
      </c>
      <c r="E46" s="37" t="s">
        <v>256</v>
      </c>
      <c r="F46" s="37" t="s">
        <v>86</v>
      </c>
      <c r="G46" s="37" t="s">
        <v>151</v>
      </c>
      <c r="H46" s="49">
        <v>1</v>
      </c>
      <c r="I46" s="60">
        <v>85</v>
      </c>
      <c r="J46" s="60">
        <v>85</v>
      </c>
      <c r="K46" s="60"/>
      <c r="L46" s="60">
        <v>35</v>
      </c>
      <c r="M46" s="60">
        <v>203</v>
      </c>
      <c r="N46" s="60">
        <v>5</v>
      </c>
      <c r="O46" s="60">
        <v>42</v>
      </c>
      <c r="P46" s="60" t="s">
        <v>88</v>
      </c>
      <c r="Q46" s="60" t="s">
        <v>248</v>
      </c>
      <c r="R46" s="37" t="s">
        <v>257</v>
      </c>
    </row>
    <row r="47" s="27" customFormat="1" ht="32" customHeight="1" spans="1:18">
      <c r="A47" s="42" t="s">
        <v>258</v>
      </c>
      <c r="B47" s="61"/>
      <c r="C47" s="37" t="s">
        <v>259</v>
      </c>
      <c r="D47" s="37" t="s">
        <v>260</v>
      </c>
      <c r="E47" s="37" t="s">
        <v>261</v>
      </c>
      <c r="F47" s="37" t="s">
        <v>86</v>
      </c>
      <c r="G47" s="37" t="s">
        <v>151</v>
      </c>
      <c r="H47" s="37">
        <v>0.33</v>
      </c>
      <c r="I47" s="60">
        <v>33</v>
      </c>
      <c r="J47" s="60">
        <v>33</v>
      </c>
      <c r="K47" s="37">
        <v>0</v>
      </c>
      <c r="L47" s="37" t="s">
        <v>88</v>
      </c>
      <c r="M47" s="37">
        <v>61</v>
      </c>
      <c r="N47" s="37">
        <v>190</v>
      </c>
      <c r="O47" s="37">
        <v>2</v>
      </c>
      <c r="P47" s="37">
        <v>9</v>
      </c>
      <c r="Q47" s="37" t="s">
        <v>248</v>
      </c>
      <c r="R47" s="37" t="s">
        <v>97</v>
      </c>
    </row>
    <row r="48" s="27" customFormat="1" ht="30" customHeight="1" spans="1:18">
      <c r="A48" s="53" t="s">
        <v>33</v>
      </c>
      <c r="B48" s="54"/>
      <c r="C48" s="55"/>
      <c r="D48" s="37"/>
      <c r="E48" s="37"/>
      <c r="F48" s="43"/>
      <c r="G48" s="37"/>
      <c r="H48" s="37"/>
      <c r="I48" s="60">
        <f>SUM(I28:I47)</f>
        <v>2384</v>
      </c>
      <c r="J48" s="60">
        <f t="shared" ref="I48:P48" si="3">SUM(J28:J47)</f>
        <v>2384</v>
      </c>
      <c r="K48" s="60">
        <f t="shared" si="3"/>
        <v>0</v>
      </c>
      <c r="L48" s="60">
        <f t="shared" si="3"/>
        <v>115</v>
      </c>
      <c r="M48" s="60">
        <f t="shared" si="3"/>
        <v>4119</v>
      </c>
      <c r="N48" s="60">
        <f t="shared" si="3"/>
        <v>14817</v>
      </c>
      <c r="O48" s="60">
        <f t="shared" si="3"/>
        <v>654</v>
      </c>
      <c r="P48" s="60">
        <f t="shared" si="3"/>
        <v>1934</v>
      </c>
      <c r="Q48" s="60"/>
      <c r="R48" s="37"/>
    </row>
    <row r="49" s="28" customFormat="1" ht="26.25" spans="1:19">
      <c r="A49" s="37" t="s">
        <v>262</v>
      </c>
      <c r="B49" s="45" t="s">
        <v>263</v>
      </c>
      <c r="C49" s="37" t="s">
        <v>264</v>
      </c>
      <c r="D49" s="37" t="s">
        <v>265</v>
      </c>
      <c r="E49" s="62" t="s">
        <v>266</v>
      </c>
      <c r="F49" s="37" t="s">
        <v>86</v>
      </c>
      <c r="G49" s="37" t="s">
        <v>151</v>
      </c>
      <c r="H49" s="37">
        <v>0.4</v>
      </c>
      <c r="I49" s="37">
        <f t="shared" ref="I49:I61" si="4">J49</f>
        <v>28</v>
      </c>
      <c r="J49" s="37">
        <f t="shared" ref="J49:J54" si="5">H49*70</f>
        <v>28</v>
      </c>
      <c r="K49" s="37"/>
      <c r="L49" s="37" t="s">
        <v>88</v>
      </c>
      <c r="M49" s="37">
        <v>44</v>
      </c>
      <c r="N49" s="37">
        <v>132</v>
      </c>
      <c r="O49" s="37">
        <v>10</v>
      </c>
      <c r="P49" s="37">
        <v>31</v>
      </c>
      <c r="Q49" s="37" t="s">
        <v>248</v>
      </c>
      <c r="R49" s="37" t="s">
        <v>90</v>
      </c>
      <c r="S49" s="37"/>
    </row>
    <row r="50" s="28" customFormat="1" ht="39" customHeight="1" spans="1:19">
      <c r="A50" s="37" t="s">
        <v>267</v>
      </c>
      <c r="B50" s="45"/>
      <c r="C50" s="37" t="s">
        <v>268</v>
      </c>
      <c r="D50" s="37" t="s">
        <v>269</v>
      </c>
      <c r="E50" s="62" t="s">
        <v>266</v>
      </c>
      <c r="F50" s="37" t="s">
        <v>86</v>
      </c>
      <c r="G50" s="37" t="s">
        <v>151</v>
      </c>
      <c r="H50" s="37">
        <v>0.4</v>
      </c>
      <c r="I50" s="37">
        <f t="shared" si="4"/>
        <v>28</v>
      </c>
      <c r="J50" s="37">
        <f t="shared" si="5"/>
        <v>28</v>
      </c>
      <c r="K50" s="37"/>
      <c r="L50" s="37" t="s">
        <v>88</v>
      </c>
      <c r="M50" s="37">
        <v>313</v>
      </c>
      <c r="N50" s="37">
        <v>1179</v>
      </c>
      <c r="O50" s="37">
        <v>13</v>
      </c>
      <c r="P50" s="37">
        <v>55</v>
      </c>
      <c r="Q50" s="37" t="s">
        <v>248</v>
      </c>
      <c r="R50" s="37" t="s">
        <v>90</v>
      </c>
      <c r="S50" s="37"/>
    </row>
    <row r="51" s="27" customFormat="1" ht="39" customHeight="1" spans="1:19">
      <c r="A51" s="37" t="s">
        <v>270</v>
      </c>
      <c r="B51" s="45"/>
      <c r="C51" s="37" t="s">
        <v>271</v>
      </c>
      <c r="D51" s="37" t="s">
        <v>269</v>
      </c>
      <c r="E51" s="62" t="s">
        <v>272</v>
      </c>
      <c r="F51" s="37" t="s">
        <v>86</v>
      </c>
      <c r="G51" s="37" t="s">
        <v>151</v>
      </c>
      <c r="H51" s="37">
        <v>0.5</v>
      </c>
      <c r="I51" s="37">
        <f t="shared" si="4"/>
        <v>27.5</v>
      </c>
      <c r="J51" s="37">
        <f>H51*55</f>
        <v>27.5</v>
      </c>
      <c r="K51" s="37"/>
      <c r="L51" s="37" t="s">
        <v>88</v>
      </c>
      <c r="M51" s="37">
        <v>32</v>
      </c>
      <c r="N51" s="37">
        <v>99</v>
      </c>
      <c r="O51" s="37">
        <v>1</v>
      </c>
      <c r="P51" s="37">
        <v>1</v>
      </c>
      <c r="Q51" s="37" t="s">
        <v>248</v>
      </c>
      <c r="R51" s="37" t="s">
        <v>90</v>
      </c>
      <c r="S51" s="36"/>
    </row>
    <row r="52" s="29" customFormat="1" ht="39" customHeight="1" spans="1:19">
      <c r="A52" s="37" t="s">
        <v>273</v>
      </c>
      <c r="B52" s="45"/>
      <c r="C52" s="37" t="s">
        <v>274</v>
      </c>
      <c r="D52" s="37" t="s">
        <v>275</v>
      </c>
      <c r="E52" s="62" t="s">
        <v>276</v>
      </c>
      <c r="F52" s="37" t="s">
        <v>86</v>
      </c>
      <c r="G52" s="37" t="s">
        <v>151</v>
      </c>
      <c r="H52" s="37">
        <v>0.6</v>
      </c>
      <c r="I52" s="37">
        <f t="shared" si="4"/>
        <v>42</v>
      </c>
      <c r="J52" s="37">
        <f t="shared" si="5"/>
        <v>42</v>
      </c>
      <c r="K52" s="37"/>
      <c r="L52" s="37" t="s">
        <v>88</v>
      </c>
      <c r="M52" s="37">
        <v>97</v>
      </c>
      <c r="N52" s="37">
        <v>318</v>
      </c>
      <c r="O52" s="37">
        <v>5</v>
      </c>
      <c r="P52" s="37">
        <v>13</v>
      </c>
      <c r="Q52" s="37" t="s">
        <v>248</v>
      </c>
      <c r="R52" s="37" t="s">
        <v>90</v>
      </c>
      <c r="S52" s="87"/>
    </row>
    <row r="53" s="29" customFormat="1" ht="39" customHeight="1" spans="1:19">
      <c r="A53" s="37" t="s">
        <v>277</v>
      </c>
      <c r="B53" s="45"/>
      <c r="C53" s="37" t="s">
        <v>278</v>
      </c>
      <c r="D53" s="37" t="s">
        <v>275</v>
      </c>
      <c r="E53" s="62" t="s">
        <v>276</v>
      </c>
      <c r="F53" s="37" t="s">
        <v>86</v>
      </c>
      <c r="G53" s="37" t="s">
        <v>151</v>
      </c>
      <c r="H53" s="37">
        <v>1.5</v>
      </c>
      <c r="I53" s="37">
        <f t="shared" si="4"/>
        <v>105</v>
      </c>
      <c r="J53" s="37">
        <f t="shared" si="5"/>
        <v>105</v>
      </c>
      <c r="K53" s="37"/>
      <c r="L53" s="37" t="s">
        <v>88</v>
      </c>
      <c r="M53" s="37">
        <v>123</v>
      </c>
      <c r="N53" s="37">
        <v>476</v>
      </c>
      <c r="O53" s="37">
        <v>6</v>
      </c>
      <c r="P53" s="37">
        <v>17</v>
      </c>
      <c r="Q53" s="37" t="s">
        <v>248</v>
      </c>
      <c r="R53" s="37" t="s">
        <v>90</v>
      </c>
      <c r="S53" s="87"/>
    </row>
    <row r="54" s="29" customFormat="1" ht="39" customHeight="1" spans="1:19">
      <c r="A54" s="37" t="s">
        <v>279</v>
      </c>
      <c r="B54" s="45"/>
      <c r="C54" s="37" t="s">
        <v>280</v>
      </c>
      <c r="D54" s="37" t="s">
        <v>269</v>
      </c>
      <c r="E54" s="62" t="s">
        <v>281</v>
      </c>
      <c r="F54" s="37" t="s">
        <v>86</v>
      </c>
      <c r="G54" s="37" t="s">
        <v>151</v>
      </c>
      <c r="H54" s="37">
        <v>0.1</v>
      </c>
      <c r="I54" s="37">
        <f t="shared" si="4"/>
        <v>7</v>
      </c>
      <c r="J54" s="37">
        <f t="shared" si="5"/>
        <v>7</v>
      </c>
      <c r="K54" s="37"/>
      <c r="L54" s="37" t="s">
        <v>88</v>
      </c>
      <c r="M54" s="37">
        <v>91</v>
      </c>
      <c r="N54" s="37">
        <v>316</v>
      </c>
      <c r="O54" s="37">
        <v>2</v>
      </c>
      <c r="P54" s="37">
        <v>4</v>
      </c>
      <c r="Q54" s="37" t="s">
        <v>248</v>
      </c>
      <c r="R54" s="37" t="s">
        <v>90</v>
      </c>
      <c r="S54" s="87"/>
    </row>
    <row r="55" s="29" customFormat="1" ht="39" customHeight="1" spans="1:19">
      <c r="A55" s="37" t="s">
        <v>282</v>
      </c>
      <c r="B55" s="45"/>
      <c r="C55" s="37" t="s">
        <v>283</v>
      </c>
      <c r="D55" s="37" t="s">
        <v>284</v>
      </c>
      <c r="E55" s="62" t="s">
        <v>285</v>
      </c>
      <c r="F55" s="37" t="s">
        <v>86</v>
      </c>
      <c r="G55" s="37" t="s">
        <v>151</v>
      </c>
      <c r="H55" s="37">
        <v>1</v>
      </c>
      <c r="I55" s="37">
        <f t="shared" si="4"/>
        <v>55</v>
      </c>
      <c r="J55" s="37">
        <f t="shared" ref="J55:J57" si="6">55*H55</f>
        <v>55</v>
      </c>
      <c r="K55" s="37"/>
      <c r="L55" s="37" t="s">
        <v>88</v>
      </c>
      <c r="M55" s="37">
        <v>73</v>
      </c>
      <c r="N55" s="37">
        <v>255</v>
      </c>
      <c r="O55" s="37">
        <v>11</v>
      </c>
      <c r="P55" s="37">
        <v>38</v>
      </c>
      <c r="Q55" s="37" t="s">
        <v>248</v>
      </c>
      <c r="R55" s="37" t="s">
        <v>90</v>
      </c>
      <c r="S55" s="87"/>
    </row>
    <row r="56" s="29" customFormat="1" ht="39" customHeight="1" spans="1:19">
      <c r="A56" s="37" t="s">
        <v>286</v>
      </c>
      <c r="B56" s="45"/>
      <c r="C56" s="37" t="s">
        <v>287</v>
      </c>
      <c r="D56" s="37" t="s">
        <v>288</v>
      </c>
      <c r="E56" s="62" t="s">
        <v>289</v>
      </c>
      <c r="F56" s="37" t="s">
        <v>86</v>
      </c>
      <c r="G56" s="37" t="s">
        <v>151</v>
      </c>
      <c r="H56" s="37">
        <v>0.7</v>
      </c>
      <c r="I56" s="37">
        <f t="shared" si="4"/>
        <v>38.5</v>
      </c>
      <c r="J56" s="37">
        <f t="shared" si="6"/>
        <v>38.5</v>
      </c>
      <c r="K56" s="37"/>
      <c r="L56" s="37" t="s">
        <v>88</v>
      </c>
      <c r="M56" s="37">
        <v>74</v>
      </c>
      <c r="N56" s="37">
        <v>367</v>
      </c>
      <c r="O56" s="37">
        <v>4</v>
      </c>
      <c r="P56" s="37">
        <v>45</v>
      </c>
      <c r="Q56" s="37" t="s">
        <v>248</v>
      </c>
      <c r="R56" s="37" t="s">
        <v>90</v>
      </c>
      <c r="S56" s="87"/>
    </row>
    <row r="57" s="29" customFormat="1" ht="30" customHeight="1" spans="1:19">
      <c r="A57" s="37" t="s">
        <v>290</v>
      </c>
      <c r="B57" s="45"/>
      <c r="C57" s="37" t="s">
        <v>291</v>
      </c>
      <c r="D57" s="37" t="s">
        <v>292</v>
      </c>
      <c r="E57" s="62" t="s">
        <v>293</v>
      </c>
      <c r="F57" s="37" t="s">
        <v>86</v>
      </c>
      <c r="G57" s="37" t="s">
        <v>151</v>
      </c>
      <c r="H57" s="37">
        <v>1</v>
      </c>
      <c r="I57" s="37">
        <f t="shared" si="4"/>
        <v>55</v>
      </c>
      <c r="J57" s="37">
        <f t="shared" si="6"/>
        <v>55</v>
      </c>
      <c r="K57" s="37"/>
      <c r="L57" s="37" t="s">
        <v>88</v>
      </c>
      <c r="M57" s="37">
        <v>39</v>
      </c>
      <c r="N57" s="37">
        <v>138</v>
      </c>
      <c r="O57" s="37">
        <v>1</v>
      </c>
      <c r="P57" s="37">
        <v>4</v>
      </c>
      <c r="Q57" s="37" t="s">
        <v>248</v>
      </c>
      <c r="R57" s="37" t="s">
        <v>90</v>
      </c>
      <c r="S57" s="87"/>
    </row>
    <row r="58" s="29" customFormat="1" ht="39" customHeight="1" spans="1:19">
      <c r="A58" s="37" t="s">
        <v>294</v>
      </c>
      <c r="B58" s="45"/>
      <c r="C58" s="37" t="s">
        <v>295</v>
      </c>
      <c r="D58" s="37" t="s">
        <v>296</v>
      </c>
      <c r="E58" s="62" t="s">
        <v>285</v>
      </c>
      <c r="F58" s="37" t="s">
        <v>86</v>
      </c>
      <c r="G58" s="37" t="s">
        <v>151</v>
      </c>
      <c r="H58" s="37">
        <v>1</v>
      </c>
      <c r="I58" s="37">
        <f t="shared" si="4"/>
        <v>70</v>
      </c>
      <c r="J58" s="37">
        <f>70*H58</f>
        <v>70</v>
      </c>
      <c r="K58" s="37"/>
      <c r="L58" s="37" t="s">
        <v>88</v>
      </c>
      <c r="M58" s="37">
        <v>34</v>
      </c>
      <c r="N58" s="37">
        <v>135</v>
      </c>
      <c r="O58" s="37">
        <v>2</v>
      </c>
      <c r="P58" s="37">
        <v>7</v>
      </c>
      <c r="Q58" s="37" t="s">
        <v>248</v>
      </c>
      <c r="R58" s="37" t="s">
        <v>90</v>
      </c>
      <c r="S58" s="87"/>
    </row>
    <row r="59" s="29" customFormat="1" ht="39" customHeight="1" spans="1:19">
      <c r="A59" s="37" t="s">
        <v>297</v>
      </c>
      <c r="B59" s="45"/>
      <c r="C59" s="37" t="s">
        <v>298</v>
      </c>
      <c r="D59" s="37" t="s">
        <v>299</v>
      </c>
      <c r="E59" s="62" t="s">
        <v>300</v>
      </c>
      <c r="F59" s="37" t="s">
        <v>86</v>
      </c>
      <c r="G59" s="37" t="s">
        <v>151</v>
      </c>
      <c r="H59" s="37">
        <v>1.4</v>
      </c>
      <c r="I59" s="37">
        <f t="shared" si="4"/>
        <v>98</v>
      </c>
      <c r="J59" s="37">
        <f>70*H59</f>
        <v>98</v>
      </c>
      <c r="K59" s="37"/>
      <c r="L59" s="37" t="s">
        <v>88</v>
      </c>
      <c r="M59" s="37">
        <v>20</v>
      </c>
      <c r="N59" s="37">
        <v>88</v>
      </c>
      <c r="O59" s="37">
        <v>2</v>
      </c>
      <c r="P59" s="37">
        <v>6</v>
      </c>
      <c r="Q59" s="37" t="s">
        <v>248</v>
      </c>
      <c r="R59" s="37" t="s">
        <v>90</v>
      </c>
      <c r="S59" s="87"/>
    </row>
    <row r="60" s="29" customFormat="1" ht="39" customHeight="1" spans="1:19">
      <c r="A60" s="37" t="s">
        <v>301</v>
      </c>
      <c r="B60" s="45"/>
      <c r="C60" s="37" t="s">
        <v>302</v>
      </c>
      <c r="D60" s="37" t="s">
        <v>288</v>
      </c>
      <c r="E60" s="62" t="s">
        <v>303</v>
      </c>
      <c r="F60" s="37" t="s">
        <v>86</v>
      </c>
      <c r="G60" s="37" t="s">
        <v>151</v>
      </c>
      <c r="H60" s="37">
        <v>3</v>
      </c>
      <c r="I60" s="37">
        <f t="shared" si="4"/>
        <v>90</v>
      </c>
      <c r="J60" s="37">
        <f>H60*30</f>
        <v>90</v>
      </c>
      <c r="K60" s="37"/>
      <c r="L60" s="37" t="s">
        <v>88</v>
      </c>
      <c r="M60" s="37">
        <v>94</v>
      </c>
      <c r="N60" s="37">
        <v>477</v>
      </c>
      <c r="O60" s="37">
        <v>7</v>
      </c>
      <c r="P60" s="37">
        <v>42</v>
      </c>
      <c r="Q60" s="37" t="s">
        <v>248</v>
      </c>
      <c r="R60" s="37" t="s">
        <v>90</v>
      </c>
      <c r="S60" s="87"/>
    </row>
    <row r="61" s="29" customFormat="1" ht="39" customHeight="1" spans="1:19">
      <c r="A61" s="37" t="s">
        <v>304</v>
      </c>
      <c r="B61" s="45"/>
      <c r="C61" s="37" t="s">
        <v>305</v>
      </c>
      <c r="D61" s="37" t="s">
        <v>306</v>
      </c>
      <c r="E61" s="62" t="s">
        <v>307</v>
      </c>
      <c r="F61" s="37" t="s">
        <v>86</v>
      </c>
      <c r="G61" s="37" t="s">
        <v>151</v>
      </c>
      <c r="H61" s="37">
        <v>0.3</v>
      </c>
      <c r="I61" s="37">
        <f t="shared" si="4"/>
        <v>4.5</v>
      </c>
      <c r="J61" s="37">
        <f>H61*15</f>
        <v>4.5</v>
      </c>
      <c r="K61" s="37"/>
      <c r="L61" s="37" t="s">
        <v>88</v>
      </c>
      <c r="M61" s="37">
        <v>9</v>
      </c>
      <c r="N61" s="37">
        <v>32</v>
      </c>
      <c r="O61" s="37">
        <v>1</v>
      </c>
      <c r="P61" s="37">
        <v>3</v>
      </c>
      <c r="Q61" s="37" t="s">
        <v>248</v>
      </c>
      <c r="R61" s="37" t="s">
        <v>90</v>
      </c>
      <c r="S61" s="87"/>
    </row>
    <row r="62" s="27" customFormat="1" ht="22" customHeight="1" spans="1:18">
      <c r="A62" s="53" t="s">
        <v>33</v>
      </c>
      <c r="B62" s="54"/>
      <c r="C62" s="55"/>
      <c r="D62" s="42"/>
      <c r="E62" s="37"/>
      <c r="F62" s="42"/>
      <c r="G62" s="42"/>
      <c r="H62" s="42"/>
      <c r="I62" s="86">
        <f>SUM(I49:I61)</f>
        <v>648.5</v>
      </c>
      <c r="J62" s="86">
        <f>SUM(J49:J61)</f>
        <v>648.5</v>
      </c>
      <c r="K62" s="86">
        <f t="shared" ref="K62:P62" si="7">SUM(K49:K61)</f>
        <v>0</v>
      </c>
      <c r="L62" s="86">
        <f t="shared" si="7"/>
        <v>0</v>
      </c>
      <c r="M62" s="86">
        <f t="shared" si="7"/>
        <v>1043</v>
      </c>
      <c r="N62" s="86">
        <f t="shared" si="7"/>
        <v>4012</v>
      </c>
      <c r="O62" s="86">
        <f t="shared" si="7"/>
        <v>65</v>
      </c>
      <c r="P62" s="86">
        <f t="shared" si="7"/>
        <v>266</v>
      </c>
      <c r="Q62" s="86"/>
      <c r="R62" s="42"/>
    </row>
    <row r="63" s="27" customFormat="1" ht="25" customHeight="1" spans="1:18">
      <c r="A63" s="37" t="s">
        <v>308</v>
      </c>
      <c r="B63" s="45" t="s">
        <v>309</v>
      </c>
      <c r="C63" s="37" t="s">
        <v>310</v>
      </c>
      <c r="D63" s="37" t="s">
        <v>311</v>
      </c>
      <c r="E63" s="37" t="s">
        <v>312</v>
      </c>
      <c r="F63" s="37" t="s">
        <v>86</v>
      </c>
      <c r="G63" s="37" t="s">
        <v>313</v>
      </c>
      <c r="H63" s="37">
        <v>1</v>
      </c>
      <c r="I63" s="37">
        <v>50</v>
      </c>
      <c r="J63" s="37">
        <v>50</v>
      </c>
      <c r="K63" s="37"/>
      <c r="L63" s="42" t="s">
        <v>88</v>
      </c>
      <c r="M63" s="37">
        <v>85</v>
      </c>
      <c r="N63" s="37">
        <v>330</v>
      </c>
      <c r="O63" s="37">
        <v>1</v>
      </c>
      <c r="P63" s="37">
        <v>1</v>
      </c>
      <c r="Q63" s="37" t="s">
        <v>314</v>
      </c>
      <c r="R63" s="37" t="s">
        <v>97</v>
      </c>
    </row>
    <row r="64" s="27" customFormat="1" ht="25" customHeight="1" spans="1:18">
      <c r="A64" s="37" t="s">
        <v>315</v>
      </c>
      <c r="B64" s="45"/>
      <c r="C64" s="37" t="s">
        <v>316</v>
      </c>
      <c r="D64" s="37" t="s">
        <v>317</v>
      </c>
      <c r="E64" s="57" t="s">
        <v>318</v>
      </c>
      <c r="F64" s="37" t="s">
        <v>86</v>
      </c>
      <c r="G64" s="37" t="s">
        <v>151</v>
      </c>
      <c r="H64" s="60">
        <v>1</v>
      </c>
      <c r="I64" s="60">
        <v>80</v>
      </c>
      <c r="J64" s="60">
        <v>80</v>
      </c>
      <c r="K64" s="60"/>
      <c r="L64" s="60" t="s">
        <v>88</v>
      </c>
      <c r="M64" s="60">
        <v>58</v>
      </c>
      <c r="N64" s="60">
        <v>230</v>
      </c>
      <c r="O64" s="60">
        <v>4</v>
      </c>
      <c r="P64" s="60">
        <v>20</v>
      </c>
      <c r="Q64" s="60" t="s">
        <v>152</v>
      </c>
      <c r="R64" s="37" t="s">
        <v>97</v>
      </c>
    </row>
    <row r="65" s="27" customFormat="1" ht="25" customHeight="1" spans="1:18">
      <c r="A65" s="37" t="s">
        <v>319</v>
      </c>
      <c r="B65" s="45"/>
      <c r="C65" s="37" t="s">
        <v>320</v>
      </c>
      <c r="D65" s="37" t="s">
        <v>321</v>
      </c>
      <c r="E65" s="37" t="s">
        <v>322</v>
      </c>
      <c r="F65" s="37" t="s">
        <v>86</v>
      </c>
      <c r="G65" s="49" t="s">
        <v>171</v>
      </c>
      <c r="H65" s="60">
        <v>200</v>
      </c>
      <c r="I65" s="60">
        <v>38</v>
      </c>
      <c r="J65" s="60">
        <v>30</v>
      </c>
      <c r="K65" s="60">
        <v>8</v>
      </c>
      <c r="L65" s="60" t="s">
        <v>88</v>
      </c>
      <c r="M65" s="60">
        <v>12</v>
      </c>
      <c r="N65" s="60">
        <v>38</v>
      </c>
      <c r="O65" s="60">
        <v>3</v>
      </c>
      <c r="P65" s="60">
        <v>8</v>
      </c>
      <c r="Q65" s="60" t="s">
        <v>152</v>
      </c>
      <c r="R65" s="37" t="s">
        <v>97</v>
      </c>
    </row>
    <row r="66" s="27" customFormat="1" ht="25" customHeight="1" spans="1:18">
      <c r="A66" s="37" t="s">
        <v>323</v>
      </c>
      <c r="B66" s="45"/>
      <c r="C66" s="37" t="s">
        <v>324</v>
      </c>
      <c r="D66" s="37" t="s">
        <v>325</v>
      </c>
      <c r="E66" s="43" t="s">
        <v>326</v>
      </c>
      <c r="F66" s="37" t="s">
        <v>86</v>
      </c>
      <c r="G66" s="37" t="s">
        <v>151</v>
      </c>
      <c r="H66" s="39">
        <v>10</v>
      </c>
      <c r="I66" s="67">
        <v>40</v>
      </c>
      <c r="J66" s="68">
        <v>40</v>
      </c>
      <c r="K66" s="68">
        <v>0</v>
      </c>
      <c r="L66" s="42" t="s">
        <v>88</v>
      </c>
      <c r="M66" s="75">
        <v>20</v>
      </c>
      <c r="N66" s="75">
        <v>80</v>
      </c>
      <c r="O66" s="84">
        <v>8</v>
      </c>
      <c r="P66" s="88">
        <v>32</v>
      </c>
      <c r="Q66" s="42" t="s">
        <v>314</v>
      </c>
      <c r="R66" s="37" t="s">
        <v>97</v>
      </c>
    </row>
    <row r="67" s="27" customFormat="1" ht="25" customHeight="1" spans="1:18">
      <c r="A67" s="37" t="s">
        <v>327</v>
      </c>
      <c r="B67" s="45"/>
      <c r="C67" s="37" t="s">
        <v>328</v>
      </c>
      <c r="D67" s="37" t="s">
        <v>329</v>
      </c>
      <c r="E67" s="43" t="s">
        <v>330</v>
      </c>
      <c r="F67" s="37" t="s">
        <v>86</v>
      </c>
      <c r="G67" s="37" t="s">
        <v>151</v>
      </c>
      <c r="H67" s="39">
        <v>2</v>
      </c>
      <c r="I67" s="67">
        <v>45</v>
      </c>
      <c r="J67" s="68">
        <v>45</v>
      </c>
      <c r="K67" s="68">
        <v>0</v>
      </c>
      <c r="L67" s="42" t="s">
        <v>88</v>
      </c>
      <c r="M67" s="75">
        <v>150</v>
      </c>
      <c r="N67" s="75">
        <v>450</v>
      </c>
      <c r="O67" s="84">
        <v>20</v>
      </c>
      <c r="P67" s="88">
        <v>80</v>
      </c>
      <c r="Q67" s="42" t="s">
        <v>314</v>
      </c>
      <c r="R67" s="37" t="s">
        <v>97</v>
      </c>
    </row>
    <row r="68" s="27" customFormat="1" ht="33" customHeight="1" spans="1:18">
      <c r="A68" s="37" t="s">
        <v>331</v>
      </c>
      <c r="B68" s="45"/>
      <c r="C68" s="37" t="s">
        <v>332</v>
      </c>
      <c r="D68" s="37" t="s">
        <v>333</v>
      </c>
      <c r="E68" s="37" t="s">
        <v>334</v>
      </c>
      <c r="F68" s="37" t="s">
        <v>86</v>
      </c>
      <c r="G68" s="37">
        <v>1.8</v>
      </c>
      <c r="H68" s="49">
        <v>1.8</v>
      </c>
      <c r="I68" s="60">
        <v>144</v>
      </c>
      <c r="J68" s="60">
        <v>144</v>
      </c>
      <c r="K68" s="60">
        <v>0</v>
      </c>
      <c r="L68" s="60" t="s">
        <v>88</v>
      </c>
      <c r="M68" s="60">
        <v>38</v>
      </c>
      <c r="N68" s="60">
        <v>206</v>
      </c>
      <c r="O68" s="60">
        <v>2</v>
      </c>
      <c r="P68" s="60">
        <v>6</v>
      </c>
      <c r="Q68" s="60" t="s">
        <v>152</v>
      </c>
      <c r="R68" s="37" t="s">
        <v>335</v>
      </c>
    </row>
    <row r="69" s="27" customFormat="1" ht="42" customHeight="1" spans="1:18">
      <c r="A69" s="37" t="s">
        <v>336</v>
      </c>
      <c r="B69" s="45"/>
      <c r="C69" s="37" t="s">
        <v>337</v>
      </c>
      <c r="D69" s="37" t="s">
        <v>338</v>
      </c>
      <c r="E69" s="37" t="s">
        <v>339</v>
      </c>
      <c r="F69" s="37" t="s">
        <v>86</v>
      </c>
      <c r="G69" s="37" t="s">
        <v>340</v>
      </c>
      <c r="H69" s="49">
        <v>30</v>
      </c>
      <c r="I69" s="60">
        <v>120</v>
      </c>
      <c r="J69" s="60">
        <v>120</v>
      </c>
      <c r="K69" s="60">
        <v>0</v>
      </c>
      <c r="L69" s="60" t="s">
        <v>88</v>
      </c>
      <c r="M69" s="60">
        <v>347</v>
      </c>
      <c r="N69" s="60">
        <v>1784</v>
      </c>
      <c r="O69" s="60">
        <v>18</v>
      </c>
      <c r="P69" s="60">
        <v>68</v>
      </c>
      <c r="Q69" s="60" t="s">
        <v>152</v>
      </c>
      <c r="R69" s="37" t="s">
        <v>97</v>
      </c>
    </row>
    <row r="70" s="27" customFormat="1" ht="39" customHeight="1" spans="1:18">
      <c r="A70" s="37" t="s">
        <v>341</v>
      </c>
      <c r="B70" s="45"/>
      <c r="C70" s="37" t="s">
        <v>342</v>
      </c>
      <c r="D70" s="37" t="s">
        <v>343</v>
      </c>
      <c r="E70" s="37" t="s">
        <v>344</v>
      </c>
      <c r="F70" s="37" t="s">
        <v>86</v>
      </c>
      <c r="G70" s="37" t="s">
        <v>340</v>
      </c>
      <c r="H70" s="37">
        <v>17</v>
      </c>
      <c r="I70" s="60">
        <v>68</v>
      </c>
      <c r="J70" s="60">
        <v>68</v>
      </c>
      <c r="K70" s="60">
        <v>0</v>
      </c>
      <c r="L70" s="60" t="s">
        <v>88</v>
      </c>
      <c r="M70" s="60">
        <v>280</v>
      </c>
      <c r="N70" s="60">
        <v>1096</v>
      </c>
      <c r="O70" s="60">
        <v>17</v>
      </c>
      <c r="P70" s="60">
        <v>54</v>
      </c>
      <c r="Q70" s="60" t="s">
        <v>152</v>
      </c>
      <c r="R70" s="37" t="s">
        <v>97</v>
      </c>
    </row>
    <row r="71" s="27" customFormat="1" ht="28" customHeight="1" spans="1:18">
      <c r="A71" s="37" t="s">
        <v>345</v>
      </c>
      <c r="B71" s="45"/>
      <c r="C71" s="37" t="s">
        <v>346</v>
      </c>
      <c r="D71" s="37" t="s">
        <v>347</v>
      </c>
      <c r="E71" s="37" t="s">
        <v>348</v>
      </c>
      <c r="F71" s="37" t="s">
        <v>86</v>
      </c>
      <c r="G71" s="37" t="s">
        <v>151</v>
      </c>
      <c r="H71" s="37">
        <v>1</v>
      </c>
      <c r="I71" s="37">
        <v>80</v>
      </c>
      <c r="J71" s="37">
        <v>80</v>
      </c>
      <c r="K71" s="37">
        <v>0</v>
      </c>
      <c r="L71" s="37" t="s">
        <v>88</v>
      </c>
      <c r="M71" s="37">
        <v>103</v>
      </c>
      <c r="N71" s="37">
        <v>400</v>
      </c>
      <c r="O71" s="37">
        <v>3</v>
      </c>
      <c r="P71" s="37">
        <v>10</v>
      </c>
      <c r="Q71" s="60" t="s">
        <v>152</v>
      </c>
      <c r="R71" s="37" t="s">
        <v>97</v>
      </c>
    </row>
    <row r="72" s="27" customFormat="1" ht="28" customHeight="1" spans="1:18">
      <c r="A72" s="37" t="s">
        <v>349</v>
      </c>
      <c r="B72" s="45"/>
      <c r="C72" s="37" t="s">
        <v>350</v>
      </c>
      <c r="D72" s="37" t="s">
        <v>351</v>
      </c>
      <c r="E72" s="37" t="s">
        <v>352</v>
      </c>
      <c r="F72" s="37" t="s">
        <v>86</v>
      </c>
      <c r="G72" s="37" t="s">
        <v>151</v>
      </c>
      <c r="H72" s="37">
        <v>0.65</v>
      </c>
      <c r="I72" s="37">
        <f>0.65*80</f>
        <v>52</v>
      </c>
      <c r="J72" s="37">
        <v>52</v>
      </c>
      <c r="K72" s="37">
        <v>0</v>
      </c>
      <c r="L72" s="37" t="s">
        <v>88</v>
      </c>
      <c r="M72" s="37">
        <v>73</v>
      </c>
      <c r="N72" s="37">
        <v>246</v>
      </c>
      <c r="O72" s="37">
        <v>2</v>
      </c>
      <c r="P72" s="37">
        <v>4</v>
      </c>
      <c r="Q72" s="60" t="s">
        <v>152</v>
      </c>
      <c r="R72" s="37" t="s">
        <v>97</v>
      </c>
    </row>
    <row r="73" s="27" customFormat="1" ht="28" customHeight="1" spans="1:18">
      <c r="A73" s="37" t="s">
        <v>353</v>
      </c>
      <c r="B73" s="45"/>
      <c r="C73" s="37" t="s">
        <v>354</v>
      </c>
      <c r="D73" s="37" t="s">
        <v>355</v>
      </c>
      <c r="E73" s="37" t="s">
        <v>356</v>
      </c>
      <c r="F73" s="37" t="s">
        <v>86</v>
      </c>
      <c r="G73" s="37" t="s">
        <v>151</v>
      </c>
      <c r="H73" s="37">
        <v>0.35</v>
      </c>
      <c r="I73" s="37">
        <v>28</v>
      </c>
      <c r="J73" s="37">
        <v>28</v>
      </c>
      <c r="K73" s="37">
        <v>0</v>
      </c>
      <c r="L73" s="37" t="s">
        <v>88</v>
      </c>
      <c r="M73" s="37">
        <v>82</v>
      </c>
      <c r="N73" s="37">
        <v>291</v>
      </c>
      <c r="O73" s="37">
        <v>6</v>
      </c>
      <c r="P73" s="37">
        <v>25</v>
      </c>
      <c r="Q73" s="60" t="s">
        <v>152</v>
      </c>
      <c r="R73" s="37" t="s">
        <v>97</v>
      </c>
    </row>
    <row r="74" s="27" customFormat="1" ht="28" customHeight="1" spans="1:18">
      <c r="A74" s="37" t="s">
        <v>357</v>
      </c>
      <c r="B74" s="45"/>
      <c r="C74" s="37" t="s">
        <v>358</v>
      </c>
      <c r="D74" s="37" t="s">
        <v>359</v>
      </c>
      <c r="E74" s="37" t="s">
        <v>360</v>
      </c>
      <c r="F74" s="37" t="s">
        <v>86</v>
      </c>
      <c r="G74" s="37" t="s">
        <v>151</v>
      </c>
      <c r="H74" s="37">
        <v>0.6</v>
      </c>
      <c r="I74" s="37">
        <f t="shared" ref="I74:I76" si="8">H74*80</f>
        <v>48</v>
      </c>
      <c r="J74" s="37">
        <v>48</v>
      </c>
      <c r="K74" s="37">
        <v>0</v>
      </c>
      <c r="L74" s="37" t="s">
        <v>88</v>
      </c>
      <c r="M74" s="37">
        <v>38</v>
      </c>
      <c r="N74" s="37">
        <v>162</v>
      </c>
      <c r="O74" s="37">
        <v>2</v>
      </c>
      <c r="P74" s="37">
        <v>6</v>
      </c>
      <c r="Q74" s="60" t="s">
        <v>152</v>
      </c>
      <c r="R74" s="37" t="s">
        <v>97</v>
      </c>
    </row>
    <row r="75" s="27" customFormat="1" ht="28" customHeight="1" spans="1:18">
      <c r="A75" s="37" t="s">
        <v>361</v>
      </c>
      <c r="B75" s="45"/>
      <c r="C75" s="37" t="s">
        <v>362</v>
      </c>
      <c r="D75" s="37" t="s">
        <v>363</v>
      </c>
      <c r="E75" s="37" t="s">
        <v>239</v>
      </c>
      <c r="F75" s="37" t="s">
        <v>86</v>
      </c>
      <c r="G75" s="37" t="s">
        <v>151</v>
      </c>
      <c r="H75" s="37">
        <v>1</v>
      </c>
      <c r="I75" s="37">
        <f t="shared" si="8"/>
        <v>80</v>
      </c>
      <c r="J75" s="37">
        <v>80</v>
      </c>
      <c r="K75" s="37">
        <v>0</v>
      </c>
      <c r="L75" s="37" t="s">
        <v>88</v>
      </c>
      <c r="M75" s="37">
        <v>32</v>
      </c>
      <c r="N75" s="37">
        <v>147</v>
      </c>
      <c r="O75" s="37">
        <v>3</v>
      </c>
      <c r="P75" s="37">
        <v>9</v>
      </c>
      <c r="Q75" s="60" t="s">
        <v>152</v>
      </c>
      <c r="R75" s="37" t="s">
        <v>97</v>
      </c>
    </row>
    <row r="76" s="27" customFormat="1" ht="28" customHeight="1" spans="1:18">
      <c r="A76" s="37" t="s">
        <v>364</v>
      </c>
      <c r="B76" s="45"/>
      <c r="C76" s="37" t="s">
        <v>365</v>
      </c>
      <c r="D76" s="37" t="s">
        <v>366</v>
      </c>
      <c r="E76" s="37" t="s">
        <v>367</v>
      </c>
      <c r="F76" s="37" t="s">
        <v>86</v>
      </c>
      <c r="G76" s="37" t="s">
        <v>151</v>
      </c>
      <c r="H76" s="37">
        <v>1.5</v>
      </c>
      <c r="I76" s="37">
        <f t="shared" si="8"/>
        <v>120</v>
      </c>
      <c r="J76" s="37">
        <v>120</v>
      </c>
      <c r="K76" s="37">
        <v>0</v>
      </c>
      <c r="L76" s="37" t="s">
        <v>88</v>
      </c>
      <c r="M76" s="37">
        <v>38</v>
      </c>
      <c r="N76" s="37">
        <v>126</v>
      </c>
      <c r="O76" s="37">
        <v>8</v>
      </c>
      <c r="P76" s="37">
        <v>24</v>
      </c>
      <c r="Q76" s="60" t="s">
        <v>152</v>
      </c>
      <c r="R76" s="37" t="s">
        <v>97</v>
      </c>
    </row>
    <row r="77" s="27" customFormat="1" ht="28" customHeight="1" spans="1:18">
      <c r="A77" s="37" t="s">
        <v>368</v>
      </c>
      <c r="B77" s="45"/>
      <c r="C77" s="37" t="s">
        <v>369</v>
      </c>
      <c r="D77" s="37" t="s">
        <v>370</v>
      </c>
      <c r="E77" s="37" t="s">
        <v>239</v>
      </c>
      <c r="F77" s="37" t="s">
        <v>86</v>
      </c>
      <c r="G77" s="37" t="s">
        <v>151</v>
      </c>
      <c r="H77" s="37">
        <v>1</v>
      </c>
      <c r="I77" s="37">
        <v>70</v>
      </c>
      <c r="J77" s="37">
        <v>70</v>
      </c>
      <c r="K77" s="37">
        <v>0</v>
      </c>
      <c r="L77" s="37" t="s">
        <v>88</v>
      </c>
      <c r="M77" s="37">
        <v>171</v>
      </c>
      <c r="N77" s="37">
        <v>500</v>
      </c>
      <c r="O77" s="37">
        <v>3</v>
      </c>
      <c r="P77" s="37">
        <v>11</v>
      </c>
      <c r="Q77" s="60" t="s">
        <v>152</v>
      </c>
      <c r="R77" s="37" t="s">
        <v>97</v>
      </c>
    </row>
    <row r="78" s="27" customFormat="1" ht="28" customHeight="1" spans="1:18">
      <c r="A78" s="37" t="s">
        <v>371</v>
      </c>
      <c r="B78" s="45"/>
      <c r="C78" s="37" t="s">
        <v>372</v>
      </c>
      <c r="D78" s="37" t="s">
        <v>373</v>
      </c>
      <c r="E78" s="37" t="s">
        <v>374</v>
      </c>
      <c r="F78" s="37" t="s">
        <v>86</v>
      </c>
      <c r="G78" s="37" t="s">
        <v>151</v>
      </c>
      <c r="H78" s="37">
        <v>0.5</v>
      </c>
      <c r="I78" s="37">
        <v>35</v>
      </c>
      <c r="J78" s="37">
        <v>35</v>
      </c>
      <c r="K78" s="37">
        <v>0</v>
      </c>
      <c r="L78" s="37" t="s">
        <v>88</v>
      </c>
      <c r="M78" s="37">
        <v>44</v>
      </c>
      <c r="N78" s="37">
        <v>157</v>
      </c>
      <c r="O78" s="37">
        <v>2</v>
      </c>
      <c r="P78" s="37">
        <v>7</v>
      </c>
      <c r="Q78" s="60" t="s">
        <v>152</v>
      </c>
      <c r="R78" s="37" t="s">
        <v>97</v>
      </c>
    </row>
    <row r="79" s="27" customFormat="1" ht="28" customHeight="1" spans="1:18">
      <c r="A79" s="37" t="s">
        <v>375</v>
      </c>
      <c r="B79" s="45"/>
      <c r="C79" s="37" t="s">
        <v>376</v>
      </c>
      <c r="D79" s="37" t="s">
        <v>377</v>
      </c>
      <c r="E79" s="37" t="s">
        <v>378</v>
      </c>
      <c r="F79" s="37" t="s">
        <v>86</v>
      </c>
      <c r="G79" s="37" t="s">
        <v>87</v>
      </c>
      <c r="H79" s="37">
        <v>1</v>
      </c>
      <c r="I79" s="37">
        <v>80</v>
      </c>
      <c r="J79" s="37">
        <v>80</v>
      </c>
      <c r="K79" s="37">
        <v>0</v>
      </c>
      <c r="L79" s="37" t="s">
        <v>88</v>
      </c>
      <c r="M79" s="37">
        <v>123</v>
      </c>
      <c r="N79" s="37">
        <v>318</v>
      </c>
      <c r="O79" s="37">
        <v>5</v>
      </c>
      <c r="P79" s="37">
        <v>16</v>
      </c>
      <c r="Q79" s="60" t="s">
        <v>152</v>
      </c>
      <c r="R79" s="37" t="s">
        <v>97</v>
      </c>
    </row>
    <row r="80" s="27" customFormat="1" ht="28" customHeight="1" spans="1:18">
      <c r="A80" s="37" t="s">
        <v>379</v>
      </c>
      <c r="B80" s="45"/>
      <c r="C80" s="37" t="s">
        <v>380</v>
      </c>
      <c r="D80" s="37" t="s">
        <v>381</v>
      </c>
      <c r="E80" s="37" t="s">
        <v>382</v>
      </c>
      <c r="F80" s="37" t="s">
        <v>86</v>
      </c>
      <c r="G80" s="49" t="s">
        <v>87</v>
      </c>
      <c r="H80" s="37">
        <v>1</v>
      </c>
      <c r="I80" s="37">
        <v>114</v>
      </c>
      <c r="J80" s="37">
        <v>114</v>
      </c>
      <c r="K80" s="37">
        <v>0</v>
      </c>
      <c r="L80" s="37" t="s">
        <v>88</v>
      </c>
      <c r="M80" s="37">
        <v>210</v>
      </c>
      <c r="N80" s="37">
        <v>600</v>
      </c>
      <c r="O80" s="37">
        <v>1</v>
      </c>
      <c r="P80" s="37">
        <v>4</v>
      </c>
      <c r="Q80" s="60" t="s">
        <v>314</v>
      </c>
      <c r="R80" s="37" t="s">
        <v>97</v>
      </c>
    </row>
    <row r="81" s="27" customFormat="1" ht="45" customHeight="1" spans="1:18">
      <c r="A81" s="37" t="s">
        <v>383</v>
      </c>
      <c r="B81" s="45"/>
      <c r="C81" s="37" t="s">
        <v>384</v>
      </c>
      <c r="D81" s="37" t="s">
        <v>238</v>
      </c>
      <c r="E81" s="37" t="s">
        <v>385</v>
      </c>
      <c r="F81" s="37" t="s">
        <v>86</v>
      </c>
      <c r="G81" s="49" t="s">
        <v>87</v>
      </c>
      <c r="H81" s="37">
        <v>1</v>
      </c>
      <c r="I81" s="37">
        <v>107.05</v>
      </c>
      <c r="J81" s="37">
        <v>90.8</v>
      </c>
      <c r="K81" s="37">
        <f>I81-J81</f>
        <v>16.25</v>
      </c>
      <c r="L81" s="37" t="s">
        <v>88</v>
      </c>
      <c r="M81" s="37">
        <v>549</v>
      </c>
      <c r="N81" s="37">
        <v>1972</v>
      </c>
      <c r="O81" s="37">
        <v>103</v>
      </c>
      <c r="P81" s="37">
        <v>367</v>
      </c>
      <c r="Q81" s="60" t="s">
        <v>152</v>
      </c>
      <c r="R81" s="37" t="s">
        <v>97</v>
      </c>
    </row>
    <row r="82" s="27" customFormat="1" ht="28" customHeight="1" spans="1:18">
      <c r="A82" s="37" t="s">
        <v>386</v>
      </c>
      <c r="B82" s="45"/>
      <c r="C82" s="37" t="s">
        <v>241</v>
      </c>
      <c r="D82" s="37" t="s">
        <v>242</v>
      </c>
      <c r="E82" s="37" t="s">
        <v>387</v>
      </c>
      <c r="F82" s="37" t="s">
        <v>86</v>
      </c>
      <c r="G82" s="37" t="s">
        <v>151</v>
      </c>
      <c r="H82" s="37">
        <v>2.2</v>
      </c>
      <c r="I82" s="37">
        <v>55</v>
      </c>
      <c r="J82" s="37">
        <v>55</v>
      </c>
      <c r="K82" s="37">
        <v>0</v>
      </c>
      <c r="L82" s="37" t="s">
        <v>88</v>
      </c>
      <c r="M82" s="37">
        <v>93</v>
      </c>
      <c r="N82" s="37">
        <v>446</v>
      </c>
      <c r="O82" s="37">
        <v>27</v>
      </c>
      <c r="P82" s="37">
        <v>92</v>
      </c>
      <c r="Q82" s="60" t="s">
        <v>152</v>
      </c>
      <c r="R82" s="37" t="s">
        <v>97</v>
      </c>
    </row>
    <row r="83" s="28" customFormat="1" ht="38.25" spans="1:18">
      <c r="A83" s="37" t="s">
        <v>388</v>
      </c>
      <c r="B83" s="45"/>
      <c r="C83" s="37" t="s">
        <v>389</v>
      </c>
      <c r="D83" s="37" t="s">
        <v>390</v>
      </c>
      <c r="E83" s="37" t="s">
        <v>391</v>
      </c>
      <c r="F83" s="37" t="s">
        <v>86</v>
      </c>
      <c r="G83" s="37" t="s">
        <v>392</v>
      </c>
      <c r="H83" s="37">
        <f>23000+3136+3264</f>
        <v>29400</v>
      </c>
      <c r="I83" s="37">
        <v>200</v>
      </c>
      <c r="J83" s="37">
        <v>200</v>
      </c>
      <c r="K83" s="37">
        <v>0</v>
      </c>
      <c r="L83" s="37" t="s">
        <v>88</v>
      </c>
      <c r="M83" s="37">
        <v>200</v>
      </c>
      <c r="N83" s="37">
        <v>660</v>
      </c>
      <c r="O83" s="37">
        <v>30</v>
      </c>
      <c r="P83" s="37">
        <v>80</v>
      </c>
      <c r="Q83" s="37" t="s">
        <v>152</v>
      </c>
      <c r="R83" s="37" t="s">
        <v>97</v>
      </c>
    </row>
    <row r="84" s="28" customFormat="1" ht="28" customHeight="1" spans="1:18">
      <c r="A84" s="37" t="s">
        <v>393</v>
      </c>
      <c r="B84" s="45"/>
      <c r="C84" s="37" t="s">
        <v>394</v>
      </c>
      <c r="D84" s="37" t="s">
        <v>395</v>
      </c>
      <c r="E84" s="37" t="s">
        <v>396</v>
      </c>
      <c r="F84" s="37" t="s">
        <v>86</v>
      </c>
      <c r="G84" s="37" t="s">
        <v>87</v>
      </c>
      <c r="H84" s="37">
        <v>1</v>
      </c>
      <c r="I84" s="37">
        <v>100</v>
      </c>
      <c r="J84" s="37">
        <v>100</v>
      </c>
      <c r="K84" s="37"/>
      <c r="L84" s="37" t="s">
        <v>88</v>
      </c>
      <c r="M84" s="37">
        <v>92</v>
      </c>
      <c r="N84" s="37">
        <v>393</v>
      </c>
      <c r="O84" s="37">
        <v>2</v>
      </c>
      <c r="P84" s="37">
        <v>6</v>
      </c>
      <c r="Q84" s="37" t="s">
        <v>152</v>
      </c>
      <c r="R84" s="37" t="s">
        <v>97</v>
      </c>
    </row>
    <row r="85" s="28" customFormat="1" ht="30" customHeight="1" spans="1:18">
      <c r="A85" s="37" t="s">
        <v>397</v>
      </c>
      <c r="B85" s="45"/>
      <c r="C85" s="37" t="s">
        <v>398</v>
      </c>
      <c r="D85" s="37" t="s">
        <v>265</v>
      </c>
      <c r="E85" s="37" t="s">
        <v>399</v>
      </c>
      <c r="F85" s="37" t="s">
        <v>86</v>
      </c>
      <c r="G85" s="37" t="s">
        <v>87</v>
      </c>
      <c r="H85" s="37">
        <v>1</v>
      </c>
      <c r="I85" s="37">
        <v>130</v>
      </c>
      <c r="J85" s="37">
        <v>130</v>
      </c>
      <c r="K85" s="37"/>
      <c r="L85" s="37" t="s">
        <v>88</v>
      </c>
      <c r="M85" s="37">
        <v>44</v>
      </c>
      <c r="N85" s="37">
        <v>132</v>
      </c>
      <c r="O85" s="37">
        <v>10</v>
      </c>
      <c r="P85" s="37">
        <v>31</v>
      </c>
      <c r="Q85" s="37" t="s">
        <v>152</v>
      </c>
      <c r="R85" s="37" t="s">
        <v>97</v>
      </c>
    </row>
    <row r="86" s="28" customFormat="1" ht="30" customHeight="1" spans="1:18">
      <c r="A86" s="37" t="s">
        <v>400</v>
      </c>
      <c r="B86" s="45"/>
      <c r="C86" s="37" t="s">
        <v>401</v>
      </c>
      <c r="D86" s="37" t="s">
        <v>402</v>
      </c>
      <c r="E86" s="37" t="s">
        <v>403</v>
      </c>
      <c r="F86" s="37" t="s">
        <v>86</v>
      </c>
      <c r="G86" s="37" t="s">
        <v>87</v>
      </c>
      <c r="H86" s="37">
        <v>1</v>
      </c>
      <c r="I86" s="37">
        <v>10</v>
      </c>
      <c r="J86" s="37">
        <v>10</v>
      </c>
      <c r="K86" s="37"/>
      <c r="L86" s="37" t="s">
        <v>88</v>
      </c>
      <c r="M86" s="37">
        <v>141</v>
      </c>
      <c r="N86" s="37">
        <v>410</v>
      </c>
      <c r="O86" s="37">
        <v>23</v>
      </c>
      <c r="P86" s="37">
        <v>78</v>
      </c>
      <c r="Q86" s="37" t="s">
        <v>152</v>
      </c>
      <c r="R86" s="37" t="s">
        <v>97</v>
      </c>
    </row>
    <row r="87" s="27" customFormat="1" ht="24" customHeight="1" spans="1:18">
      <c r="A87" s="53" t="s">
        <v>33</v>
      </c>
      <c r="B87" s="54"/>
      <c r="C87" s="55"/>
      <c r="D87" s="37"/>
      <c r="E87" s="37"/>
      <c r="F87" s="43"/>
      <c r="G87" s="37"/>
      <c r="H87" s="37"/>
      <c r="I87" s="60">
        <f>SUM(I63:I86)</f>
        <v>1894.05</v>
      </c>
      <c r="J87" s="60">
        <f t="shared" ref="J87:P87" si="9">SUM(J63:J86)</f>
        <v>1869.8</v>
      </c>
      <c r="K87" s="60">
        <f t="shared" si="9"/>
        <v>24.25</v>
      </c>
      <c r="L87" s="60">
        <f t="shared" si="9"/>
        <v>0</v>
      </c>
      <c r="M87" s="60">
        <f t="shared" si="9"/>
        <v>3023</v>
      </c>
      <c r="N87" s="60">
        <f t="shared" si="9"/>
        <v>11174</v>
      </c>
      <c r="O87" s="60">
        <f t="shared" si="9"/>
        <v>303</v>
      </c>
      <c r="P87" s="60">
        <f t="shared" si="9"/>
        <v>1039</v>
      </c>
      <c r="Q87" s="60"/>
      <c r="R87" s="37"/>
    </row>
    <row r="88" ht="24" customHeight="1" spans="1:18">
      <c r="A88" s="49" t="s">
        <v>53</v>
      </c>
      <c r="B88" s="49"/>
      <c r="C88" s="49"/>
      <c r="D88" s="49"/>
      <c r="E88" s="49"/>
      <c r="F88" s="37"/>
      <c r="G88" s="49"/>
      <c r="H88" s="49"/>
      <c r="I88" s="49">
        <f>I87+I62+I48+I27+I21</f>
        <v>8477.99</v>
      </c>
      <c r="J88" s="49">
        <f t="shared" ref="J88:P88" si="10">J87+J62+J48+J27+J21</f>
        <v>8317.74</v>
      </c>
      <c r="K88" s="49">
        <f t="shared" si="10"/>
        <v>160.25</v>
      </c>
      <c r="L88" s="49">
        <f t="shared" si="10"/>
        <v>115</v>
      </c>
      <c r="M88" s="49">
        <f t="shared" si="10"/>
        <v>11680</v>
      </c>
      <c r="N88" s="49">
        <f t="shared" si="10"/>
        <v>65718</v>
      </c>
      <c r="O88" s="49">
        <f t="shared" si="10"/>
        <v>4335</v>
      </c>
      <c r="P88" s="49">
        <f t="shared" si="10"/>
        <v>23121</v>
      </c>
      <c r="Q88" s="49"/>
      <c r="R88" s="49"/>
    </row>
  </sheetData>
  <autoFilter ref="A6:R131">
    <extLst/>
  </autoFilter>
  <mergeCells count="35">
    <mergeCell ref="A1:Q1"/>
    <mergeCell ref="A2:H2"/>
    <mergeCell ref="I2:J2"/>
    <mergeCell ref="G3:H3"/>
    <mergeCell ref="I3:K3"/>
    <mergeCell ref="L3:P3"/>
    <mergeCell ref="M4:P4"/>
    <mergeCell ref="O5:P5"/>
    <mergeCell ref="A21:C21"/>
    <mergeCell ref="A27:C27"/>
    <mergeCell ref="A48:C48"/>
    <mergeCell ref="A62:C62"/>
    <mergeCell ref="A87:C87"/>
    <mergeCell ref="A88:C88"/>
    <mergeCell ref="A3:A6"/>
    <mergeCell ref="B3:B6"/>
    <mergeCell ref="B7:B20"/>
    <mergeCell ref="B22:B26"/>
    <mergeCell ref="B28:B47"/>
    <mergeCell ref="B49:B61"/>
    <mergeCell ref="B63:B85"/>
    <mergeCell ref="C3:C6"/>
    <mergeCell ref="D3:D6"/>
    <mergeCell ref="E3:E6"/>
    <mergeCell ref="F3:F6"/>
    <mergeCell ref="G4:G6"/>
    <mergeCell ref="H4:H6"/>
    <mergeCell ref="I4:I6"/>
    <mergeCell ref="J4:J6"/>
    <mergeCell ref="K4:K6"/>
    <mergeCell ref="L4:L6"/>
    <mergeCell ref="M5:M6"/>
    <mergeCell ref="N5:N6"/>
    <mergeCell ref="Q3:Q6"/>
    <mergeCell ref="R3:R6"/>
  </mergeCells>
  <dataValidations count="2">
    <dataValidation allowBlank="1" showInputMessage="1" showErrorMessage="1" sqref="E10 E11 E15 E23:F23 F25 E26 F26 E27 E28:F28 E29 E30 E31 E35 E36 E37 E38 E39 E40 E44 E45 C46 E46 F46 E47 F47 E48 E62 E63 E64 F65 F68 E70 E87 E7:E9 F29:F42 F43:F45 F49:F54 F55:F59 F60:F61 F62:F64 F66:F67 F69:F81 F82:F84 F85:F86"/>
    <dataValidation type="list" allowBlank="1" showInputMessage="1" showErrorMessage="1" sqref="L22 L23 L24 L25 L26 L28 L29 L30 L31 L32 L33 L35 L39 L40 L41 P44 L45 P46 L47 L64 L65 L68 L69 L70">
      <formula1>"是,否"</formula1>
    </dataValidation>
  </dataValidations>
  <pageMargins left="0.700694444444445" right="0.700694444444445" top="0.751388888888889" bottom="0.751388888888889" header="0.298611111111111" footer="0.298611111111111"/>
  <pageSetup paperSize="8" scale="71" fitToHeight="0" orientation="landscape"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O22" sqref="O22"/>
    </sheetView>
  </sheetViews>
  <sheetFormatPr defaultColWidth="9" defaultRowHeight="14.25"/>
  <cols>
    <col min="1" max="1" width="7.125" customWidth="1"/>
    <col min="2" max="2" width="9" customWidth="1"/>
    <col min="4" max="4" width="13.75" customWidth="1"/>
    <col min="5" max="5" width="9" customWidth="1"/>
    <col min="6" max="6" width="10.375" customWidth="1"/>
    <col min="7" max="7" width="18.125" customWidth="1"/>
    <col min="12" max="12" width="12.625"/>
  </cols>
  <sheetData>
    <row r="1" ht="28.5" customHeight="1" spans="1:7">
      <c r="A1" s="1" t="s">
        <v>404</v>
      </c>
      <c r="B1" s="1"/>
      <c r="C1" s="1"/>
      <c r="D1" s="1"/>
      <c r="E1" s="1"/>
      <c r="F1" s="1"/>
      <c r="G1" s="1"/>
    </row>
    <row r="2" spans="1:7">
      <c r="A2" s="2" t="s">
        <v>405</v>
      </c>
      <c r="B2" s="2"/>
      <c r="C2" s="2"/>
      <c r="D2" s="2"/>
      <c r="E2" s="2"/>
      <c r="F2" s="2"/>
      <c r="G2" s="2"/>
    </row>
    <row r="3" spans="1:7">
      <c r="A3" s="3" t="s">
        <v>406</v>
      </c>
      <c r="B3" s="3"/>
      <c r="C3" s="3"/>
      <c r="D3" s="3"/>
      <c r="E3" s="3"/>
      <c r="F3" s="3"/>
      <c r="G3" s="3"/>
    </row>
    <row r="4" spans="1:7">
      <c r="A4" s="3" t="s">
        <v>36</v>
      </c>
      <c r="B4" s="3"/>
      <c r="C4" s="3" t="s">
        <v>94</v>
      </c>
      <c r="D4" s="3"/>
      <c r="E4" s="3" t="s">
        <v>407</v>
      </c>
      <c r="F4" s="3"/>
      <c r="G4" s="3" t="s">
        <v>408</v>
      </c>
    </row>
    <row r="5" spans="1:7">
      <c r="A5" s="3" t="s">
        <v>409</v>
      </c>
      <c r="B5" s="3"/>
      <c r="C5" s="3" t="s">
        <v>410</v>
      </c>
      <c r="D5" s="3"/>
      <c r="E5" s="3" t="s">
        <v>411</v>
      </c>
      <c r="F5" s="3"/>
      <c r="G5" s="3" t="s">
        <v>410</v>
      </c>
    </row>
    <row r="6" spans="1:7">
      <c r="A6" s="4" t="s">
        <v>412</v>
      </c>
      <c r="B6" s="5"/>
      <c r="C6" s="6" t="s">
        <v>413</v>
      </c>
      <c r="D6" s="6"/>
      <c r="E6" s="3">
        <v>150</v>
      </c>
      <c r="F6" s="3"/>
      <c r="G6" s="3"/>
    </row>
    <row r="7" spans="1:7">
      <c r="A7" s="7"/>
      <c r="B7" s="8"/>
      <c r="C7" s="3" t="s">
        <v>414</v>
      </c>
      <c r="D7" s="3"/>
      <c r="E7" s="3">
        <v>150</v>
      </c>
      <c r="F7" s="3"/>
      <c r="G7" s="3"/>
    </row>
    <row r="8" spans="1:7">
      <c r="A8" s="9"/>
      <c r="B8" s="10"/>
      <c r="C8" s="3" t="s">
        <v>415</v>
      </c>
      <c r="D8" s="3"/>
      <c r="E8" s="3"/>
      <c r="F8" s="3"/>
      <c r="G8" s="3"/>
    </row>
    <row r="9" spans="1:7">
      <c r="A9" s="11" t="s">
        <v>416</v>
      </c>
      <c r="B9" s="3" t="s">
        <v>417</v>
      </c>
      <c r="C9" s="3"/>
      <c r="D9" s="3"/>
      <c r="E9" s="3"/>
      <c r="F9" s="3"/>
      <c r="G9" s="3"/>
    </row>
    <row r="10" spans="1:7">
      <c r="A10" s="12"/>
      <c r="B10" s="4" t="s">
        <v>418</v>
      </c>
      <c r="C10" s="13"/>
      <c r="D10" s="13"/>
      <c r="E10" s="13"/>
      <c r="F10" s="13"/>
      <c r="G10" s="5"/>
    </row>
    <row r="11" spans="1:7">
      <c r="A11" s="12"/>
      <c r="B11" s="7"/>
      <c r="C11" s="14"/>
      <c r="D11" s="14"/>
      <c r="E11" s="14"/>
      <c r="F11" s="14"/>
      <c r="G11" s="8"/>
    </row>
    <row r="12" spans="1:7">
      <c r="A12" s="12"/>
      <c r="B12" s="7"/>
      <c r="C12" s="14"/>
      <c r="D12" s="14"/>
      <c r="E12" s="14"/>
      <c r="F12" s="14"/>
      <c r="G12" s="8"/>
    </row>
    <row r="13" spans="1:7">
      <c r="A13" s="15"/>
      <c r="B13" s="9"/>
      <c r="C13" s="16"/>
      <c r="D13" s="16"/>
      <c r="E13" s="16"/>
      <c r="F13" s="16"/>
      <c r="G13" s="10"/>
    </row>
    <row r="14" spans="1:7">
      <c r="A14" s="3" t="s">
        <v>419</v>
      </c>
      <c r="B14" s="3" t="s">
        <v>420</v>
      </c>
      <c r="C14" s="3" t="s">
        <v>421</v>
      </c>
      <c r="D14" s="3" t="s">
        <v>422</v>
      </c>
      <c r="E14" s="3"/>
      <c r="F14" s="3" t="s">
        <v>423</v>
      </c>
      <c r="G14" s="3"/>
    </row>
    <row r="15" ht="26" customHeight="1" spans="1:7">
      <c r="A15" s="3"/>
      <c r="B15" s="3" t="s">
        <v>424</v>
      </c>
      <c r="C15" s="17" t="s">
        <v>425</v>
      </c>
      <c r="D15" s="6" t="s">
        <v>426</v>
      </c>
      <c r="E15" s="6"/>
      <c r="F15" s="18" t="s">
        <v>427</v>
      </c>
      <c r="G15" s="19"/>
    </row>
    <row r="16" ht="44" customHeight="1" spans="1:7">
      <c r="A16" s="3"/>
      <c r="B16" s="3"/>
      <c r="C16" s="20" t="s">
        <v>428</v>
      </c>
      <c r="D16" s="6" t="s">
        <v>429</v>
      </c>
      <c r="E16" s="6"/>
      <c r="F16" s="21">
        <v>1</v>
      </c>
      <c r="G16" s="19"/>
    </row>
    <row r="17" ht="48" customHeight="1" spans="1:7">
      <c r="A17" s="3"/>
      <c r="B17" s="3"/>
      <c r="C17" s="3" t="s">
        <v>428</v>
      </c>
      <c r="D17" s="22" t="s">
        <v>430</v>
      </c>
      <c r="E17" s="23"/>
      <c r="F17" s="21">
        <v>1</v>
      </c>
      <c r="G17" s="19"/>
    </row>
    <row r="18" ht="28" customHeight="1" spans="1:7">
      <c r="A18" s="3"/>
      <c r="B18" s="3"/>
      <c r="C18" s="3" t="s">
        <v>431</v>
      </c>
      <c r="D18" s="6" t="s">
        <v>432</v>
      </c>
      <c r="E18" s="6"/>
      <c r="F18" s="24">
        <v>1</v>
      </c>
      <c r="G18" s="6"/>
    </row>
    <row r="19" ht="36" customHeight="1" spans="1:7">
      <c r="A19" s="3"/>
      <c r="B19" s="3" t="s">
        <v>433</v>
      </c>
      <c r="C19" s="3" t="s">
        <v>434</v>
      </c>
      <c r="D19" s="6" t="s">
        <v>435</v>
      </c>
      <c r="E19" s="6"/>
      <c r="F19" s="6" t="s">
        <v>436</v>
      </c>
      <c r="G19" s="6"/>
    </row>
    <row r="20" spans="1:7">
      <c r="A20" s="3"/>
      <c r="B20" s="3"/>
      <c r="C20" s="3" t="s">
        <v>437</v>
      </c>
      <c r="D20" s="6" t="s">
        <v>438</v>
      </c>
      <c r="E20" s="6"/>
      <c r="F20" s="6" t="s">
        <v>439</v>
      </c>
      <c r="G20" s="6"/>
    </row>
    <row r="21" spans="1:12">
      <c r="A21" s="3"/>
      <c r="B21" s="3" t="s">
        <v>440</v>
      </c>
      <c r="C21" s="3" t="s">
        <v>441</v>
      </c>
      <c r="D21" s="6" t="s">
        <v>442</v>
      </c>
      <c r="E21" s="6"/>
      <c r="F21" s="6" t="s">
        <v>443</v>
      </c>
      <c r="G21" s="6"/>
      <c r="L21">
        <v>150</v>
      </c>
    </row>
    <row r="22" ht="55.5" customHeight="1" spans="1:12">
      <c r="A22" s="25" t="s">
        <v>444</v>
      </c>
      <c r="B22" s="25"/>
      <c r="C22" s="25"/>
      <c r="D22" s="25"/>
      <c r="E22" s="25"/>
      <c r="F22" s="25"/>
      <c r="G22" s="25"/>
      <c r="L22">
        <v>0.45</v>
      </c>
    </row>
    <row r="23" spans="12:12">
      <c r="L23">
        <f>L21/L22</f>
        <v>333.333333333333</v>
      </c>
    </row>
  </sheetData>
  <mergeCells count="39">
    <mergeCell ref="A1:G1"/>
    <mergeCell ref="A2:G2"/>
    <mergeCell ref="A3:G3"/>
    <mergeCell ref="A4:B4"/>
    <mergeCell ref="C4:D4"/>
    <mergeCell ref="E4:F4"/>
    <mergeCell ref="A5:B5"/>
    <mergeCell ref="C5:D5"/>
    <mergeCell ref="E5:F5"/>
    <mergeCell ref="C6:D6"/>
    <mergeCell ref="E6:G6"/>
    <mergeCell ref="C7:D7"/>
    <mergeCell ref="E7:G7"/>
    <mergeCell ref="C8:D8"/>
    <mergeCell ref="E8:G8"/>
    <mergeCell ref="B9:G9"/>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A22:G22"/>
    <mergeCell ref="A9:A13"/>
    <mergeCell ref="A14:A21"/>
    <mergeCell ref="B15:B18"/>
    <mergeCell ref="B19:B20"/>
    <mergeCell ref="A6:B8"/>
    <mergeCell ref="B10:G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WPS Office</Application>
  <HeadingPairs>
    <vt:vector size="2" baseType="variant">
      <vt:variant>
        <vt:lpstr>工作表</vt:lpstr>
      </vt:variant>
      <vt:variant>
        <vt:i4>3</vt:i4>
      </vt:variant>
    </vt:vector>
  </HeadingPairs>
  <TitlesOfParts>
    <vt:vector size="3" baseType="lpstr">
      <vt:lpstr>附件2</vt:lpstr>
      <vt:lpstr>县汇总表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李志炼</cp:lastModifiedBy>
  <dcterms:created xsi:type="dcterms:W3CDTF">2016-03-10T01:10:00Z</dcterms:created>
  <cp:lastPrinted>2019-07-22T07:02:00Z</cp:lastPrinted>
  <dcterms:modified xsi:type="dcterms:W3CDTF">2022-12-05T10:41:11Z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C61FF5F124C149B3B5D1D116915E1C50</vt:lpwstr>
  </property>
</Properties>
</file>